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2"/>
  <workbookPr/>
  <mc:AlternateContent xmlns:mc="http://schemas.openxmlformats.org/markup-compatibility/2006">
    <mc:Choice Requires="x15">
      <x15ac:absPath xmlns:x15ac="http://schemas.microsoft.com/office/spreadsheetml/2010/11/ac" url="https://d.docs.live.net/8ea94fbc5b33c80d/Documents/$RPG/$Dungeons-and-Dragons/Dnd 5E/Characters/Sheets/"/>
    </mc:Choice>
  </mc:AlternateContent>
  <xr:revisionPtr revIDLastSave="1030" documentId="13_ncr:1_{E9B6CE03-A0F5-4B9C-AEAC-DDC94B267662}" xr6:coauthVersionLast="47" xr6:coauthVersionMax="47" xr10:uidLastSave="{F9E6D6EB-7465-49C7-9C27-B7F04BB8F2FE}"/>
  <bookViews>
    <workbookView xWindow="-19310" yWindow="-110" windowWidth="19420" windowHeight="10300" tabRatio="616" firstSheet="2" activeTab="2" xr2:uid="{00000000-000D-0000-FFFF-FFFF00000000}"/>
  </bookViews>
  <sheets>
    <sheet name="Instructions" sheetId="5" r:id="rId1"/>
    <sheet name="Generation" sheetId="4" r:id="rId2"/>
    <sheet name="Character Sheet" sheetId="1" r:id="rId3"/>
    <sheet name="Look-ups" sheetId="3" r:id="rId4"/>
    <sheet name="Spellcasting Sheet" sheetId="2" r:id="rId5"/>
    <sheet name="Spells" sheetId="6" r:id="rId6"/>
  </sheets>
  <definedNames>
    <definedName name="_xlnm._FilterDatabase" localSheetId="5" hidden="1">Spells!$A$1:$AC$417</definedName>
    <definedName name="_xlnm.Print_Area" localSheetId="2">'Character Sheet'!$A$1:$AI$78</definedName>
    <definedName name="_xlnm.Print_Area" localSheetId="4">'Spellcasting Sheet'!$A$1:$T$49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4" l="1"/>
  <c r="S35" i="1"/>
  <c r="S36" i="1"/>
  <c r="S37" i="1"/>
  <c r="S38" i="1"/>
  <c r="T34" i="1"/>
  <c r="T38" i="1"/>
  <c r="T37" i="1"/>
  <c r="T36" i="1"/>
  <c r="T35" i="1"/>
  <c r="T32" i="1"/>
  <c r="T31" i="1"/>
  <c r="T30" i="1"/>
  <c r="T29" i="1"/>
  <c r="Q38" i="1"/>
  <c r="Q37" i="1"/>
  <c r="Q36" i="1"/>
  <c r="Q35" i="1"/>
  <c r="Q34" i="1"/>
  <c r="Q32" i="1"/>
  <c r="Q31" i="1"/>
  <c r="Q30" i="1"/>
  <c r="Q29" i="1"/>
  <c r="T28" i="1"/>
  <c r="Q28" i="1"/>
  <c r="A5" i="2" l="1"/>
  <c r="C5" i="2" s="1"/>
  <c r="T16" i="1"/>
  <c r="AL2" i="1"/>
  <c r="A61" i="1"/>
  <c r="A43" i="1"/>
  <c r="A44" i="1"/>
  <c r="AP28" i="1" l="1"/>
  <c r="AP30" i="1"/>
  <c r="Q3" i="1" l="1"/>
  <c r="A42" i="1" s="1"/>
  <c r="I4" i="4"/>
  <c r="I7" i="4" s="1"/>
  <c r="H4" i="4"/>
  <c r="H7" i="4" s="1"/>
  <c r="H8" i="4" s="1"/>
  <c r="G4" i="4"/>
  <c r="G7" i="4" s="1"/>
  <c r="G8" i="4" s="1"/>
  <c r="F4" i="4"/>
  <c r="F7" i="4" s="1"/>
  <c r="F8" i="4" s="1"/>
  <c r="E4" i="4"/>
  <c r="E7" i="4" s="1"/>
  <c r="E8" i="4" s="1"/>
  <c r="D7" i="4"/>
  <c r="M19" i="4"/>
  <c r="J19" i="4"/>
  <c r="G19" i="4"/>
  <c r="D19" i="4"/>
  <c r="I8" i="4" l="1"/>
  <c r="D8" i="4"/>
  <c r="B9" i="1"/>
  <c r="B27" i="1"/>
  <c r="B15" i="1"/>
  <c r="B39" i="1"/>
  <c r="B21" i="1"/>
  <c r="B33" i="1"/>
  <c r="A12" i="1" l="1"/>
  <c r="L6" i="1" l="1"/>
  <c r="S34" i="1"/>
  <c r="T1" i="2"/>
  <c r="W77" i="1"/>
  <c r="W76" i="1"/>
  <c r="W75" i="1"/>
  <c r="W74" i="1"/>
  <c r="W73" i="1"/>
  <c r="W72" i="1"/>
  <c r="W71" i="1"/>
  <c r="W70" i="1"/>
  <c r="W69" i="1"/>
  <c r="W68" i="1"/>
  <c r="W67" i="1"/>
  <c r="W66" i="1"/>
  <c r="W65" i="1"/>
  <c r="W64" i="1"/>
  <c r="W63" i="1"/>
  <c r="W62" i="1"/>
  <c r="W61" i="1"/>
  <c r="W60" i="1"/>
  <c r="W59" i="1"/>
  <c r="W58" i="1"/>
  <c r="W57" i="1"/>
  <c r="W56" i="1"/>
  <c r="W55" i="1"/>
  <c r="W54" i="1"/>
  <c r="W53" i="1"/>
  <c r="W52" i="1"/>
  <c r="W51" i="1"/>
  <c r="W50" i="1"/>
  <c r="W49" i="1"/>
  <c r="W48" i="1"/>
  <c r="W47" i="1"/>
  <c r="W46" i="1"/>
  <c r="W45" i="1"/>
  <c r="W44" i="1"/>
  <c r="W43" i="1"/>
  <c r="W42" i="1"/>
  <c r="T40" i="1"/>
  <c r="N40" i="1"/>
  <c r="A36" i="1"/>
  <c r="A30" i="1"/>
  <c r="AP25" i="1"/>
  <c r="AF2" i="1" s="1"/>
  <c r="A24" i="1"/>
  <c r="AP23" i="1"/>
  <c r="E5" i="1" s="1"/>
  <c r="P38" i="1" s="1"/>
  <c r="A18" i="1"/>
  <c r="T17" i="1"/>
  <c r="T20" i="1" s="1"/>
  <c r="T7" i="1"/>
  <c r="A6" i="1"/>
  <c r="AF1" i="1"/>
  <c r="S32" i="1" l="1"/>
  <c r="S29" i="1"/>
  <c r="S30" i="1"/>
  <c r="S31" i="1"/>
  <c r="P34" i="1"/>
  <c r="P35" i="1"/>
  <c r="P36" i="1"/>
  <c r="P37" i="1"/>
  <c r="S28" i="1"/>
  <c r="F20" i="1"/>
  <c r="P32" i="1"/>
  <c r="P31" i="1"/>
  <c r="P30" i="1"/>
  <c r="P29" i="1"/>
  <c r="P28" i="1"/>
  <c r="F33" i="1"/>
  <c r="F32" i="1"/>
  <c r="F17" i="1"/>
  <c r="D2" i="2"/>
  <c r="F31" i="1"/>
  <c r="F27" i="1"/>
  <c r="F25" i="1"/>
  <c r="F22" i="1"/>
  <c r="F19" i="1"/>
  <c r="D3" i="2"/>
  <c r="F34" i="1"/>
  <c r="F28" i="1"/>
  <c r="E36" i="1" s="1"/>
  <c r="F26" i="1"/>
  <c r="F23" i="1"/>
  <c r="F18" i="1"/>
  <c r="D4" i="2"/>
  <c r="F30" i="1"/>
  <c r="F29" i="1"/>
  <c r="F24" i="1"/>
  <c r="F21" i="1"/>
  <c r="F11" i="1"/>
  <c r="AL22" i="1"/>
  <c r="T10" i="1" s="1"/>
  <c r="P6" i="1"/>
  <c r="W41" i="1"/>
  <c r="T41" i="1" s="1"/>
  <c r="T2" i="2"/>
  <c r="E38" i="1"/>
  <c r="F14" i="1"/>
  <c r="F12" i="1"/>
  <c r="F13" i="1"/>
  <c r="F9" i="1"/>
  <c r="F10" i="1"/>
  <c r="K1" i="2" l="1"/>
  <c r="K4" i="2" s="1"/>
  <c r="K3" i="2" l="1"/>
  <c r="K2" i="2"/>
</calcChain>
</file>

<file path=xl/sharedStrings.xml><?xml version="1.0" encoding="utf-8"?>
<sst xmlns="http://schemas.openxmlformats.org/spreadsheetml/2006/main" count="5188" uniqueCount="908">
  <si>
    <t>Step</t>
  </si>
  <si>
    <t>Sheet</t>
  </si>
  <si>
    <t>Field</t>
  </si>
  <si>
    <t>Action</t>
  </si>
  <si>
    <t>Special Instructions</t>
  </si>
  <si>
    <t>Generation</t>
  </si>
  <si>
    <t>STR, DEX, CON, INT, WIS, CHA</t>
  </si>
  <si>
    <t>Roll or use value from standard sets</t>
  </si>
  <si>
    <t xml:space="preserve">Various combinations are presented </t>
  </si>
  <si>
    <t>Race</t>
  </si>
  <si>
    <t>Choose from drop down</t>
  </si>
  <si>
    <t xml:space="preserve">  If Half-elf, add +1 to two abilities in the Half Elf Bonus cells</t>
  </si>
  <si>
    <t>Character Sheet</t>
  </si>
  <si>
    <t>Name</t>
  </si>
  <si>
    <t>Enter a name</t>
  </si>
  <si>
    <t>Class</t>
  </si>
  <si>
    <t>Background</t>
  </si>
  <si>
    <t>Alignment</t>
  </si>
  <si>
    <t>Armor</t>
  </si>
  <si>
    <t>Shield</t>
  </si>
  <si>
    <t>MELEE WEAPONS</t>
  </si>
  <si>
    <t>For each melee weapon-  use first five rows</t>
  </si>
  <si>
    <t>FINESSE AND RANGED</t>
  </si>
  <si>
    <t>For each DEX weapon - use last four rows</t>
  </si>
  <si>
    <t>Saving Throws</t>
  </si>
  <si>
    <t>Enter "1" if proficient</t>
  </si>
  <si>
    <t>Skills</t>
  </si>
  <si>
    <t>Enter "1" if proficient, "2" if Expertise</t>
  </si>
  <si>
    <t>".5" for all others if  Jack-of-all-Trades, otherwise, leave blank / "0"</t>
  </si>
  <si>
    <t>Initiative</t>
  </si>
  <si>
    <t>IF Jack-of-all-Trades, change formula to</t>
  </si>
  <si>
    <t>=ROUNDDOWN(A12+(AQ24*0.5),0)</t>
  </si>
  <si>
    <t>Features &amp; Traits</t>
  </si>
  <si>
    <t>Choose your Feats as earned</t>
  </si>
  <si>
    <t>Fill in other slots with anythign else you wish to track</t>
  </si>
  <si>
    <t>All other fields</t>
  </si>
  <si>
    <t>Enter as needed</t>
  </si>
  <si>
    <t>Spellcasting Sheet</t>
  </si>
  <si>
    <t>Fill in slots per level</t>
  </si>
  <si>
    <t>Fill in vital statistics</t>
  </si>
  <si>
    <t>Age, Height, Weight</t>
  </si>
  <si>
    <t>Enter spell lists</t>
  </si>
  <si>
    <t>For each level after first</t>
  </si>
  <si>
    <t>Enter new HP in column AL</t>
  </si>
  <si>
    <t>First is prefilled with max HP for class's HD type</t>
  </si>
  <si>
    <t>If using ASI</t>
  </si>
  <si>
    <t>Update ASI row in Ability Scores table</t>
  </si>
  <si>
    <t>Skills: see Look-Ups</t>
  </si>
  <si>
    <t>for skills given by Background</t>
  </si>
  <si>
    <t>Ability Scores</t>
  </si>
  <si>
    <t>STR</t>
  </si>
  <si>
    <t>DEX</t>
  </si>
  <si>
    <t>CON</t>
  </si>
  <si>
    <t>INT</t>
  </si>
  <si>
    <t>WIS</t>
  </si>
  <si>
    <t>CHA</t>
  </si>
  <si>
    <t>Fill in the Light Blue Cells</t>
  </si>
  <si>
    <t>Results are Yellow</t>
  </si>
  <si>
    <t>Roll</t>
  </si>
  <si>
    <t>Or Quick Build</t>
  </si>
  <si>
    <t>Note: for Half-Elf: + 1 in row</t>
  </si>
  <si>
    <t>5 to any 2 abilities</t>
  </si>
  <si>
    <t>Race:</t>
  </si>
  <si>
    <t>Choose</t>
  </si>
  <si>
    <t>Half Elf Bonus</t>
  </si>
  <si>
    <t>ASI</t>
  </si>
  <si>
    <t>Total</t>
  </si>
  <si>
    <t>Bonus</t>
  </si>
  <si>
    <t>Ability 
Score</t>
  </si>
  <si>
    <t>Ability</t>
  </si>
  <si>
    <t>Quick Build</t>
  </si>
  <si>
    <t>Alt 1</t>
  </si>
  <si>
    <t>Alt 2</t>
  </si>
  <si>
    <t>Alt 3</t>
  </si>
  <si>
    <t>Total Bonsues</t>
  </si>
  <si>
    <t>Standard - PHB</t>
  </si>
  <si>
    <t>No  bonus</t>
  </si>
  <si>
    <t>&lt; 0</t>
  </si>
  <si>
    <t>One 18</t>
  </si>
  <si>
    <t>Balanced</t>
  </si>
  <si>
    <t>All bonuses:</t>
  </si>
  <si>
    <t>+5</t>
  </si>
  <si>
    <t>CHARACTER NAME:</t>
  </si>
  <si>
    <t>LEVEL:</t>
  </si>
  <si>
    <t>BACKGRND:</t>
  </si>
  <si>
    <t>Choose Background</t>
  </si>
  <si>
    <t>EXPERIENCE POINTS:</t>
  </si>
  <si>
    <t>HP</t>
  </si>
  <si>
    <t>Per Lvl</t>
  </si>
  <si>
    <t>Choose a Name</t>
  </si>
  <si>
    <t>CLASS:</t>
  </si>
  <si>
    <t>Choose Class</t>
  </si>
  <si>
    <t>ALIGNMENT:</t>
  </si>
  <si>
    <t xml:space="preserve">N </t>
  </si>
  <si>
    <t>NEXT LEVEL:</t>
  </si>
  <si>
    <t>RACE:</t>
  </si>
  <si>
    <t>None</t>
  </si>
  <si>
    <t>Shield?</t>
  </si>
  <si>
    <t>No</t>
  </si>
  <si>
    <t>STRENGTH</t>
  </si>
  <si>
    <t>PROFICIENCY BONUS</t>
  </si>
  <si>
    <t>ARMOR CLASS</t>
  </si>
  <si>
    <t>INITIATIVE</t>
  </si>
  <si>
    <t>SPEED</t>
  </si>
  <si>
    <t xml:space="preserve">                           ROLEPLAYING</t>
  </si>
  <si>
    <t>Feet</t>
  </si>
  <si>
    <t>PERSONALITY</t>
  </si>
  <si>
    <t>Squares</t>
  </si>
  <si>
    <t># Something good</t>
  </si>
  <si>
    <t>SAVING THROWS</t>
  </si>
  <si>
    <t># Something bad</t>
  </si>
  <si>
    <t>Strength</t>
  </si>
  <si>
    <t>HIT POINTS</t>
  </si>
  <si>
    <t>You can look at your highest and lowest ability score for</t>
  </si>
  <si>
    <t>Dexterity</t>
  </si>
  <si>
    <t>Max:</t>
  </si>
  <si>
    <t>inspiration.</t>
  </si>
  <si>
    <t>DEXTERITY</t>
  </si>
  <si>
    <t>Constitution</t>
  </si>
  <si>
    <t>Current:</t>
  </si>
  <si>
    <t>p.35  Basic Rules have more info on this.</t>
  </si>
  <si>
    <t>Intelligence</t>
  </si>
  <si>
    <t>Wisdom</t>
  </si>
  <si>
    <t>Temporary Hit Points:</t>
  </si>
  <si>
    <t>IDEALS: {ideal}</t>
  </si>
  <si>
    <t>Charisma</t>
  </si>
  <si>
    <t># What are the principles that you will never betray?</t>
  </si>
  <si>
    <t>HIT DICE</t>
  </si>
  <si>
    <t>What would prompt you to make sacrifices?</t>
  </si>
  <si>
    <t>SKILLS</t>
  </si>
  <si>
    <t>Type:</t>
  </si>
  <si>
    <t>What is the single most important thing you strive for?</t>
  </si>
  <si>
    <t>CONSTITUTION</t>
  </si>
  <si>
    <t>Acrobatics (Dex)</t>
  </si>
  <si>
    <t>BONDS</t>
  </si>
  <si>
    <t>Animal Handling(Wis)</t>
  </si>
  <si>
    <t># Whom do you care most about? To what place do you feel</t>
  </si>
  <si>
    <t>Arcana (Int)</t>
  </si>
  <si>
    <t xml:space="preserve">a special connection? What is your most treasured </t>
  </si>
  <si>
    <t>Athletics (Str)</t>
  </si>
  <si>
    <t>Gained per day (Minimum 1):</t>
  </si>
  <si>
    <t>possession?</t>
  </si>
  <si>
    <t>Deception (Cha)</t>
  </si>
  <si>
    <t>FLAWS</t>
  </si>
  <si>
    <t>History (Int)</t>
  </si>
  <si>
    <t>DEATH SAVES</t>
  </si>
  <si>
    <t># What enrages you? What are you terrified of?</t>
  </si>
  <si>
    <t>Current prof, bonus:</t>
  </si>
  <si>
    <t>INTELLIGENCE</t>
  </si>
  <si>
    <t>Insight (Wis)</t>
  </si>
  <si>
    <t>SUCCESSES:</t>
  </si>
  <si>
    <t>What are your vices?</t>
  </si>
  <si>
    <t>Intimidation (Cha)</t>
  </si>
  <si>
    <t>FAILURES:</t>
  </si>
  <si>
    <t>XP for next level:</t>
  </si>
  <si>
    <t>Investigation (Int)</t>
  </si>
  <si>
    <t>Medicine (Wis)</t>
  </si>
  <si>
    <t>FEATURES &amp; TRAITS</t>
  </si>
  <si>
    <t>Nature (Int)</t>
  </si>
  <si>
    <t>NAME</t>
  </si>
  <si>
    <t>+</t>
  </si>
  <si>
    <t>DAMAGE</t>
  </si>
  <si>
    <t>TYPE</t>
  </si>
  <si>
    <t>Choose Feat</t>
  </si>
  <si>
    <t>Perception (Wis)</t>
  </si>
  <si>
    <t>Choose Weapon</t>
  </si>
  <si>
    <t>Dex for</t>
  </si>
  <si>
    <t>AC</t>
  </si>
  <si>
    <t>WISDOM</t>
  </si>
  <si>
    <t>Performance (Cha)</t>
  </si>
  <si>
    <t>Persuasion (Cha)</t>
  </si>
  <si>
    <t>Religion (Int)</t>
  </si>
  <si>
    <t>Sleight of Hand (Dex)</t>
  </si>
  <si>
    <t>Stealth (Dex)</t>
  </si>
  <si>
    <t>FINNESE AND RANGED</t>
  </si>
  <si>
    <t>Survival (Wis)</t>
  </si>
  <si>
    <t>CHARISMA</t>
  </si>
  <si>
    <t>PASSIVE PERCEPTION</t>
  </si>
  <si>
    <t>PASSIVE INSIGHT</t>
  </si>
  <si>
    <t>GOLD:</t>
  </si>
  <si>
    <t>lb max</t>
  </si>
  <si>
    <t>PROFICIENCIES &amp; LANGUAGES</t>
  </si>
  <si>
    <t>nr</t>
  </si>
  <si>
    <t>INVENTORY:</t>
  </si>
  <si>
    <t>lb</t>
  </si>
  <si>
    <t>Class Proficient Saves:</t>
  </si>
  <si>
    <t>Armor Type</t>
  </si>
  <si>
    <t>Armor Name</t>
  </si>
  <si>
    <t>Languages</t>
  </si>
  <si>
    <t>Class Saves</t>
  </si>
  <si>
    <t>HD Type</t>
  </si>
  <si>
    <t>Lvl 1 HP</t>
  </si>
  <si>
    <t>Casting</t>
  </si>
  <si>
    <t>Weapon Type</t>
  </si>
  <si>
    <t>Damage Die</t>
  </si>
  <si>
    <t>Dam Type</t>
  </si>
  <si>
    <t>PHB Page</t>
  </si>
  <si>
    <t>Tools</t>
  </si>
  <si>
    <t>Medium</t>
  </si>
  <si>
    <t>Breast Plate</t>
  </si>
  <si>
    <t>Choose a Race - above</t>
  </si>
  <si>
    <t>CE</t>
  </si>
  <si>
    <t>-</t>
  </si>
  <si>
    <t>1dx</t>
  </si>
  <si>
    <t>S/B/P</t>
  </si>
  <si>
    <t>Heavy</t>
  </si>
  <si>
    <t>Chain Mail</t>
  </si>
  <si>
    <t>Dragonborn</t>
  </si>
  <si>
    <t>Common, Draconic</t>
  </si>
  <si>
    <t>CG</t>
  </si>
  <si>
    <t>Barbarian</t>
  </si>
  <si>
    <t>STR, CON</t>
  </si>
  <si>
    <t>d12</t>
  </si>
  <si>
    <t>Battleaxe</t>
  </si>
  <si>
    <t>1d8</t>
  </si>
  <si>
    <t>Slashing</t>
  </si>
  <si>
    <t>Acolyte</t>
  </si>
  <si>
    <t>Insight (WIS), Religion (INT)</t>
  </si>
  <si>
    <t>Chain Shirt</t>
  </si>
  <si>
    <t>Dwarf, Hill</t>
  </si>
  <si>
    <t>Common, Dwarf</t>
  </si>
  <si>
    <t>CN</t>
  </si>
  <si>
    <t>Bard</t>
  </si>
  <si>
    <t>DEX, CHA</t>
  </si>
  <si>
    <t>d8</t>
  </si>
  <si>
    <t>Club</t>
  </si>
  <si>
    <t>Bludgeoning</t>
  </si>
  <si>
    <t>Charlatan</t>
  </si>
  <si>
    <t>Deception (CHA), Sleight of Hand (DEX)</t>
  </si>
  <si>
    <t>Disguise Kit, Forgery Kit</t>
  </si>
  <si>
    <t>Half Plate</t>
  </si>
  <si>
    <t>Dwarf, Mtn</t>
  </si>
  <si>
    <t>LE</t>
  </si>
  <si>
    <t>Cleric</t>
  </si>
  <si>
    <t>WIS, CHA</t>
  </si>
  <si>
    <t xml:space="preserve">Dagger </t>
  </si>
  <si>
    <t>1d6</t>
  </si>
  <si>
    <t>Piercing</t>
  </si>
  <si>
    <t>Criminal</t>
  </si>
  <si>
    <t>Deception (CHA), Stealth (DEX)</t>
  </si>
  <si>
    <t>Gaming set x1, Thieves' tools</t>
  </si>
  <si>
    <t>Hide</t>
  </si>
  <si>
    <t>Elf, Drow</t>
  </si>
  <si>
    <t>Common, Elvish</t>
  </si>
  <si>
    <t>LG</t>
  </si>
  <si>
    <t>Druid</t>
  </si>
  <si>
    <t>INT, WIS</t>
  </si>
  <si>
    <t>Dart</t>
  </si>
  <si>
    <t>1d4</t>
  </si>
  <si>
    <t>Entertainer</t>
  </si>
  <si>
    <t>Acrobatics (DEX), Performance (CHA)</t>
  </si>
  <si>
    <t>Disguise kit, Musical instrument x1</t>
  </si>
  <si>
    <t>Light</t>
  </si>
  <si>
    <t>Leather</t>
  </si>
  <si>
    <t>Elf, High</t>
  </si>
  <si>
    <t>LN</t>
  </si>
  <si>
    <t>Fighter</t>
  </si>
  <si>
    <t>d10</t>
  </si>
  <si>
    <t>Flail</t>
  </si>
  <si>
    <t>Folk Hero</t>
  </si>
  <si>
    <t>Animal handling (WIS), Survival (WIS)</t>
  </si>
  <si>
    <t>Artisan's tools x1, Vehicles (land)</t>
  </si>
  <si>
    <t>Elf, Wood</t>
  </si>
  <si>
    <t>Monk</t>
  </si>
  <si>
    <t>STR, DEX</t>
  </si>
  <si>
    <t>Glaive</t>
  </si>
  <si>
    <t>1d10</t>
  </si>
  <si>
    <t>Gladiator</t>
  </si>
  <si>
    <t>Disguise kit, Unusual weapon x1</t>
  </si>
  <si>
    <t>Padded</t>
  </si>
  <si>
    <t>Gnome, Forest</t>
  </si>
  <si>
    <t>Common, Gnomish</t>
  </si>
  <si>
    <t>NE</t>
  </si>
  <si>
    <t>Paladin</t>
  </si>
  <si>
    <t>Great Axe</t>
  </si>
  <si>
    <t>1d12</t>
  </si>
  <si>
    <t>Guild Artisan</t>
  </si>
  <si>
    <t>Insight (WIS), Persuasion (CHA)</t>
  </si>
  <si>
    <t>Artisan's tools x1</t>
  </si>
  <si>
    <t>Plate</t>
  </si>
  <si>
    <t>Gnome, Rock</t>
  </si>
  <si>
    <t>Common, Elfish</t>
  </si>
  <si>
    <t>NG</t>
  </si>
  <si>
    <t>Ranger</t>
  </si>
  <si>
    <t>Great Sword</t>
  </si>
  <si>
    <t>2d6</t>
  </si>
  <si>
    <t>Guild Merchant</t>
  </si>
  <si>
    <t>Navigator's tools</t>
  </si>
  <si>
    <t>Ring Mail</t>
  </si>
  <si>
    <t>Half Elf</t>
  </si>
  <si>
    <t>Common, Elvish, 1 Other</t>
  </si>
  <si>
    <t>Rogue</t>
  </si>
  <si>
    <t>DEX, INT</t>
  </si>
  <si>
    <t>Halberd</t>
  </si>
  <si>
    <t>Hermit</t>
  </si>
  <si>
    <t>Medicine (WIS), Religion (INT)</t>
  </si>
  <si>
    <t>Herbalism kit</t>
  </si>
  <si>
    <t>Scale Mail</t>
  </si>
  <si>
    <t>Half-Orc</t>
  </si>
  <si>
    <t>Common, Orc</t>
  </si>
  <si>
    <t>Sorcerer</t>
  </si>
  <si>
    <t>CON, CHA</t>
  </si>
  <si>
    <t>d6</t>
  </si>
  <si>
    <t>Hammer</t>
  </si>
  <si>
    <t>Knight</t>
  </si>
  <si>
    <t>History (INT), Persuasion (CHA)</t>
  </si>
  <si>
    <t>Gaming set x1</t>
  </si>
  <si>
    <t>Splint</t>
  </si>
  <si>
    <t>Halfling</t>
  </si>
  <si>
    <t>Common, Halfling</t>
  </si>
  <si>
    <t>Warlock</t>
  </si>
  <si>
    <t>Hand Axe</t>
  </si>
  <si>
    <t>Noble</t>
  </si>
  <si>
    <t>Studded</t>
  </si>
  <si>
    <t>Human</t>
  </si>
  <si>
    <t>Common, 1 other</t>
  </si>
  <si>
    <t>Wizard</t>
  </si>
  <si>
    <t>Heavy Cross Bow</t>
  </si>
  <si>
    <t>Outlander</t>
  </si>
  <si>
    <t>Athletics (STR), Survival (WIS)</t>
  </si>
  <si>
    <t>Musical instrument x1</t>
  </si>
  <si>
    <t>Tiefling</t>
  </si>
  <si>
    <t>Common, Abyssal</t>
  </si>
  <si>
    <t>Javelin</t>
  </si>
  <si>
    <t>Pirate</t>
  </si>
  <si>
    <t>Athletics (STR), Perception (WIS)</t>
  </si>
  <si>
    <t>Navigator's tools, Vehicles (water)</t>
  </si>
  <si>
    <t>Knife</t>
  </si>
  <si>
    <t>Sage</t>
  </si>
  <si>
    <t>Arcana (INT), History (INT)</t>
  </si>
  <si>
    <t>Backgrounds</t>
  </si>
  <si>
    <t>Lance</t>
  </si>
  <si>
    <t>Sailor</t>
  </si>
  <si>
    <t>Long Bow</t>
  </si>
  <si>
    <t>Soldier</t>
  </si>
  <si>
    <t>Athletics (STR), Intimidation (CHA)</t>
  </si>
  <si>
    <t>Gaming set x1, Vehicles (land)</t>
  </si>
  <si>
    <t>Feats</t>
  </si>
  <si>
    <t>Pg</t>
  </si>
  <si>
    <t>Long/Broad Sword</t>
  </si>
  <si>
    <t>Spy</t>
  </si>
  <si>
    <t>Lt. Cross Bow</t>
  </si>
  <si>
    <t>Urchin</t>
  </si>
  <si>
    <t>Sleight of Hand (DEX), Stealth (DEX)</t>
  </si>
  <si>
    <t>Disguise kit, Thieves' tools</t>
  </si>
  <si>
    <t>Yes</t>
  </si>
  <si>
    <t>Alert</t>
  </si>
  <si>
    <t>Mace</t>
  </si>
  <si>
    <t>Athlete</t>
  </si>
  <si>
    <t>Maul</t>
  </si>
  <si>
    <t>Actor</t>
  </si>
  <si>
    <t>Morningstar</t>
  </si>
  <si>
    <t>Charger</t>
  </si>
  <si>
    <t>Pike</t>
  </si>
  <si>
    <t>Crossbow Expert</t>
  </si>
  <si>
    <t>Rapier</t>
  </si>
  <si>
    <t>Defensive Duelist</t>
  </si>
  <si>
    <t>Saber</t>
  </si>
  <si>
    <t>Dual Wielder</t>
  </si>
  <si>
    <t>Scimitar</t>
  </si>
  <si>
    <t>Dungeon Delver</t>
  </si>
  <si>
    <t>Short Bow</t>
  </si>
  <si>
    <t>Durable</t>
  </si>
  <si>
    <t>Short Sword</t>
  </si>
  <si>
    <t>Elemental Adept</t>
  </si>
  <si>
    <t>Sling Stone</t>
  </si>
  <si>
    <t>1d5</t>
  </si>
  <si>
    <t>Grappler</t>
  </si>
  <si>
    <t>Spear</t>
  </si>
  <si>
    <t>Great Weapon Master</t>
  </si>
  <si>
    <t>Spiked Chain</t>
  </si>
  <si>
    <t>Healer</t>
  </si>
  <si>
    <t>Staff</t>
  </si>
  <si>
    <t>Heavily Armored</t>
  </si>
  <si>
    <t>Trident</t>
  </si>
  <si>
    <t>Heavy Armor Master</t>
  </si>
  <si>
    <t>Warhammer</t>
  </si>
  <si>
    <t>Inspiring Leader</t>
  </si>
  <si>
    <t>War pick</t>
  </si>
  <si>
    <t>Keen Mind</t>
  </si>
  <si>
    <t>Whip</t>
  </si>
  <si>
    <t>Lightly Armored</t>
  </si>
  <si>
    <t>Linguist</t>
  </si>
  <si>
    <t>Lucky</t>
  </si>
  <si>
    <t>Mage Slayer</t>
  </si>
  <si>
    <t>Magic Initiate</t>
  </si>
  <si>
    <t>Martial Adept</t>
  </si>
  <si>
    <t>Medium Armor Master</t>
  </si>
  <si>
    <t>Mobile</t>
  </si>
  <si>
    <t>Moderately Armored</t>
  </si>
  <si>
    <t>Mounted Combatant</t>
  </si>
  <si>
    <t>Observant</t>
  </si>
  <si>
    <t>Polearm Master</t>
  </si>
  <si>
    <t>Resilient</t>
  </si>
  <si>
    <t>Ritual Caster</t>
  </si>
  <si>
    <t>Savage Attacker</t>
  </si>
  <si>
    <t>Sentinel</t>
  </si>
  <si>
    <t>Sharpshooter</t>
  </si>
  <si>
    <t>Shield Master</t>
  </si>
  <si>
    <t>Skilled</t>
  </si>
  <si>
    <t>Skulker</t>
  </si>
  <si>
    <t>Spell Sniper</t>
  </si>
  <si>
    <t>Tavern Brawler</t>
  </si>
  <si>
    <t>Tough</t>
  </si>
  <si>
    <t>War Caster</t>
  </si>
  <si>
    <t>Weapon Master</t>
  </si>
  <si>
    <t>SPELLCASTING ABILITYS:</t>
  </si>
  <si>
    <t>MY SPELLCASTING ABILITY:</t>
  </si>
  <si>
    <t>Level</t>
  </si>
  <si>
    <t>SPELL SAVE DC:</t>
  </si>
  <si>
    <t>Proficiency</t>
  </si>
  <si>
    <t>SPELL ATTACK BONUS:</t>
  </si>
  <si>
    <t>Nr of spells I can prepare:</t>
  </si>
  <si>
    <t>Age</t>
  </si>
  <si>
    <t>Height</t>
  </si>
  <si>
    <t>Weight</t>
  </si>
  <si>
    <t>CANTRIPS</t>
  </si>
  <si>
    <t>SPELL LEVEL</t>
  </si>
  <si>
    <t>SLOTS TOTAL</t>
  </si>
  <si>
    <t>SLOTS EXPENDED</t>
  </si>
  <si>
    <t>School</t>
  </si>
  <si>
    <t>Ritual</t>
  </si>
  <si>
    <t>Casting Time</t>
  </si>
  <si>
    <t>Range</t>
  </si>
  <si>
    <t>Verbal</t>
  </si>
  <si>
    <t>Somatic</t>
  </si>
  <si>
    <t>Material</t>
  </si>
  <si>
    <t>Concentration</t>
  </si>
  <si>
    <t>Duration</t>
  </si>
  <si>
    <t>PHB</t>
  </si>
  <si>
    <t>SSRB</t>
  </si>
  <si>
    <t>PBR</t>
  </si>
  <si>
    <t>HDQS</t>
  </si>
  <si>
    <t>RTS</t>
  </si>
  <si>
    <t>EEPC</t>
  </si>
  <si>
    <t>PAS</t>
  </si>
  <si>
    <t>SCAG</t>
  </si>
  <si>
    <t>UABM</t>
  </si>
  <si>
    <t>VGM</t>
  </si>
  <si>
    <t>Acid Splash</t>
  </si>
  <si>
    <t>O</t>
  </si>
  <si>
    <t>Conjuration</t>
  </si>
  <si>
    <t>1 action</t>
  </si>
  <si>
    <t>60 feet</t>
  </si>
  <si>
    <t>Instant</t>
  </si>
  <si>
    <t>Blade Ward</t>
  </si>
  <si>
    <t>Abjuration</t>
  </si>
  <si>
    <t>Self</t>
  </si>
  <si>
    <t>1 Round</t>
  </si>
  <si>
    <t>Booming Blade</t>
  </si>
  <si>
    <t>Evocation</t>
  </si>
  <si>
    <t>5 feet</t>
  </si>
  <si>
    <t>Chill Touch</t>
  </si>
  <si>
    <t>Necromancy</t>
  </si>
  <si>
    <t>120 feet</t>
  </si>
  <si>
    <t>Control Flames</t>
  </si>
  <si>
    <t>Transmutation</t>
  </si>
  <si>
    <t>1 minute</t>
  </si>
  <si>
    <t>Create Bonfire</t>
  </si>
  <si>
    <t>Dancing Lights</t>
  </si>
  <si>
    <t>1 Minute</t>
  </si>
  <si>
    <t>Druidcraft</t>
  </si>
  <si>
    <t>30 feet</t>
  </si>
  <si>
    <t>Eldritch Blast</t>
  </si>
  <si>
    <t>Fire Bolt</t>
  </si>
  <si>
    <t>Friends</t>
  </si>
  <si>
    <t>Enchantment</t>
  </si>
  <si>
    <t>Frostbite</t>
  </si>
  <si>
    <t>Green Flame Blade</t>
  </si>
  <si>
    <t>Guidance</t>
  </si>
  <si>
    <t>Divination</t>
  </si>
  <si>
    <t>Touch</t>
  </si>
  <si>
    <t>Gust</t>
  </si>
  <si>
    <t>1 Hour</t>
  </si>
  <si>
    <t>Lightning Lure</t>
  </si>
  <si>
    <t>15 feet</t>
  </si>
  <si>
    <t>Mage Hand</t>
  </si>
  <si>
    <t>Magic Stone</t>
  </si>
  <si>
    <t>1 bonus action</t>
  </si>
  <si>
    <t>Mending</t>
  </si>
  <si>
    <t>Message</t>
  </si>
  <si>
    <t>Minor Illusion</t>
  </si>
  <si>
    <t>Illusion</t>
  </si>
  <si>
    <t>Mold Earth</t>
  </si>
  <si>
    <t>Poison Cloud</t>
  </si>
  <si>
    <t>10 feet</t>
  </si>
  <si>
    <t>Poison Spray</t>
  </si>
  <si>
    <t>Prestidigitation</t>
  </si>
  <si>
    <t>Produce Flame</t>
  </si>
  <si>
    <t>10 Minutes</t>
  </si>
  <si>
    <t>Ray of Frost</t>
  </si>
  <si>
    <t>Resistance</t>
  </si>
  <si>
    <t>Sacred Flame</t>
  </si>
  <si>
    <t>Shape Water</t>
  </si>
  <si>
    <t>Shillelagh</t>
  </si>
  <si>
    <t>Shocking Grasp</t>
  </si>
  <si>
    <t>Spare the Dying</t>
  </si>
  <si>
    <t>Sword Burst</t>
  </si>
  <si>
    <t>Thaumaturgy</t>
  </si>
  <si>
    <t>Thorn Whip</t>
  </si>
  <si>
    <t>Thunderclap</t>
  </si>
  <si>
    <t>True Strike</t>
  </si>
  <si>
    <t>Viscous Mockery</t>
  </si>
  <si>
    <t>Absorb Elements</t>
  </si>
  <si>
    <t>1 reaction</t>
  </si>
  <si>
    <t>Alarm</t>
  </si>
  <si>
    <t>8 Hours</t>
  </si>
  <si>
    <t>Animal Friendship</t>
  </si>
  <si>
    <t>24 Hours</t>
  </si>
  <si>
    <t>Armor of Agathys</t>
  </si>
  <si>
    <t>Arms of Hadar</t>
  </si>
  <si>
    <t>Bane</t>
  </si>
  <si>
    <t>Beast Bond</t>
  </si>
  <si>
    <t>Bless</t>
  </si>
  <si>
    <t>Burning Hands</t>
  </si>
  <si>
    <t>Catapult</t>
  </si>
  <si>
    <t>150 feet</t>
  </si>
  <si>
    <t>Charm Person</t>
  </si>
  <si>
    <t>Chromatic Orb</t>
  </si>
  <si>
    <t>90 feet</t>
  </si>
  <si>
    <t>Color Spray</t>
  </si>
  <si>
    <t>Command</t>
  </si>
  <si>
    <t>Compelled Duel</t>
  </si>
  <si>
    <t>Comprehend Languages</t>
  </si>
  <si>
    <t>Create or Destroy Water</t>
  </si>
  <si>
    <t>Cure Wounds</t>
  </si>
  <si>
    <t>Detect Evil and Good</t>
  </si>
  <si>
    <t>Detect Magic</t>
  </si>
  <si>
    <t>Detect Poison and Disease</t>
  </si>
  <si>
    <t>Disguise Self</t>
  </si>
  <si>
    <t>Dissonant Whispers</t>
  </si>
  <si>
    <t>Divine Favor</t>
  </si>
  <si>
    <t>Earth Tremor</t>
  </si>
  <si>
    <t>Entangle</t>
  </si>
  <si>
    <t>Expiditious Retreat</t>
  </si>
  <si>
    <t>Faerie Fire</t>
  </si>
  <si>
    <t>False Life</t>
  </si>
  <si>
    <t>Feather Fall</t>
  </si>
  <si>
    <t>Find Familiar</t>
  </si>
  <si>
    <t>1 hour</t>
  </si>
  <si>
    <t>Fog Cloud</t>
  </si>
  <si>
    <t>Goodberry</t>
  </si>
  <si>
    <t>Grease</t>
  </si>
  <si>
    <t>Guiding Bolt</t>
  </si>
  <si>
    <t>Hail of Thorns</t>
  </si>
  <si>
    <t>Healing Word</t>
  </si>
  <si>
    <t>Hellish Rebuke</t>
  </si>
  <si>
    <t>Heroism</t>
  </si>
  <si>
    <t>Hex</t>
  </si>
  <si>
    <t>Hunter's Mark</t>
  </si>
  <si>
    <t>Ice Knife</t>
  </si>
  <si>
    <t>Identify</t>
  </si>
  <si>
    <t>Illusory Script</t>
  </si>
  <si>
    <t>10 Days</t>
  </si>
  <si>
    <t>Inflict Wounds</t>
  </si>
  <si>
    <t>Jump</t>
  </si>
  <si>
    <t>Longstrider</t>
  </si>
  <si>
    <t>Mage Armor</t>
  </si>
  <si>
    <t>Magic Missile</t>
  </si>
  <si>
    <t>Protection From Evil and Good</t>
  </si>
  <si>
    <t>Purify Food and Drink</t>
  </si>
  <si>
    <t>Ray of Sickness</t>
  </si>
  <si>
    <t>Sanctuary</t>
  </si>
  <si>
    <t>Searing Smite</t>
  </si>
  <si>
    <t>Shield of Faith</t>
  </si>
  <si>
    <t>Silent Image</t>
  </si>
  <si>
    <t>Sleep</t>
  </si>
  <si>
    <t>Speak With Animals</t>
  </si>
  <si>
    <t>Tasha's Hideous Laughter</t>
  </si>
  <si>
    <t>Tenser's Floating Disk</t>
  </si>
  <si>
    <t>Thunderous Smite</t>
  </si>
  <si>
    <t>Thunderwave</t>
  </si>
  <si>
    <t>Unseen Servant</t>
  </si>
  <si>
    <t>Witch Bolt</t>
  </si>
  <si>
    <t>Wrathful Smite</t>
  </si>
  <si>
    <t>Aganazzar's Scorcher</t>
  </si>
  <si>
    <t>Aid</t>
  </si>
  <si>
    <t>Alter Self</t>
  </si>
  <si>
    <t>Animal Messenger</t>
  </si>
  <si>
    <t>Arcane Lock</t>
  </si>
  <si>
    <t>Until Dispelled</t>
  </si>
  <si>
    <t>Augury</t>
  </si>
  <si>
    <t>Barkskin</t>
  </si>
  <si>
    <t>Beast Sense</t>
  </si>
  <si>
    <t>Blindness/Deafness</t>
  </si>
  <si>
    <t>Blur</t>
  </si>
  <si>
    <t>Branding Smite</t>
  </si>
  <si>
    <t>Calm Emotions</t>
  </si>
  <si>
    <t>Cloud of Daggers</t>
  </si>
  <si>
    <t>Continual Flame</t>
  </si>
  <si>
    <t>Cordon of Arrows</t>
  </si>
  <si>
    <t>Crown of Madness</t>
  </si>
  <si>
    <t>Darkness</t>
  </si>
  <si>
    <t>Darkvision</t>
  </si>
  <si>
    <t>yes</t>
  </si>
  <si>
    <t>Detect Thoughts</t>
  </si>
  <si>
    <t>Dust Devil</t>
  </si>
  <si>
    <t>Earthbind</t>
  </si>
  <si>
    <t>300 feet</t>
  </si>
  <si>
    <t>Enhance Ability</t>
  </si>
  <si>
    <t>Enlarge/Reduce</t>
  </si>
  <si>
    <t>Ensnaring Strike</t>
  </si>
  <si>
    <t>Enthrall</t>
  </si>
  <si>
    <t>Find Steed</t>
  </si>
  <si>
    <t>10 minutes</t>
  </si>
  <si>
    <t>Find Traps</t>
  </si>
  <si>
    <t>Flame Blade</t>
  </si>
  <si>
    <t>Flaming Sphere</t>
  </si>
  <si>
    <t>Gentle Repose</t>
  </si>
  <si>
    <t>Gust of Wind</t>
  </si>
  <si>
    <t>Heat Metal</t>
  </si>
  <si>
    <t>Hold Person</t>
  </si>
  <si>
    <t>Invisibility</t>
  </si>
  <si>
    <t>Knock</t>
  </si>
  <si>
    <t>Lesser Restoration</t>
  </si>
  <si>
    <t>Levitate</t>
  </si>
  <si>
    <t>Locate Animals or Plants</t>
  </si>
  <si>
    <t>Locate Object</t>
  </si>
  <si>
    <t>Magic Mouth</t>
  </si>
  <si>
    <t>Magic Weapon</t>
  </si>
  <si>
    <t>Maximilian's Earthen Grasp</t>
  </si>
  <si>
    <t>Melf's Acid Arrow</t>
  </si>
  <si>
    <t>Mirror Image</t>
  </si>
  <si>
    <t>Misty Step</t>
  </si>
  <si>
    <t>Moonbeam</t>
  </si>
  <si>
    <t>Nystul's Magic Aura</t>
  </si>
  <si>
    <t>Pass Without Trace</t>
  </si>
  <si>
    <t>Phantasmal Force</t>
  </si>
  <si>
    <t>Prayer of Healing</t>
  </si>
  <si>
    <t>Protection From Poison</t>
  </si>
  <si>
    <t>Pyrotechnics</t>
  </si>
  <si>
    <t>Ray of Enfeeblement</t>
  </si>
  <si>
    <t>Rope Trick</t>
  </si>
  <si>
    <t>Scorching Ray</t>
  </si>
  <si>
    <t>See Invisibility</t>
  </si>
  <si>
    <t>Shatter</t>
  </si>
  <si>
    <t>Silence</t>
  </si>
  <si>
    <t>Skywrite</t>
  </si>
  <si>
    <t>Sight</t>
  </si>
  <si>
    <t>Snilloc's Snowball Swarm</t>
  </si>
  <si>
    <t>Spider Climb</t>
  </si>
  <si>
    <t>Spike Growth</t>
  </si>
  <si>
    <t>Spiritual Weapon</t>
  </si>
  <si>
    <t>Suggestion</t>
  </si>
  <si>
    <t>Warding Bond</t>
  </si>
  <si>
    <t>Warding Wind</t>
  </si>
  <si>
    <t>Web</t>
  </si>
  <si>
    <t>Zone of Truth</t>
  </si>
  <si>
    <t>Animate Dead</t>
  </si>
  <si>
    <t>Aura of Vitality</t>
  </si>
  <si>
    <t>Beacon of Hope</t>
  </si>
  <si>
    <t>Bestow Curse</t>
  </si>
  <si>
    <t>Blinding Smite</t>
  </si>
  <si>
    <t>Blink</t>
  </si>
  <si>
    <t>Call Lightning</t>
  </si>
  <si>
    <t>Clairvoyance</t>
  </si>
  <si>
    <t>1 mile</t>
  </si>
  <si>
    <t>Conjure Animals</t>
  </si>
  <si>
    <t>Conjure Barrage</t>
  </si>
  <si>
    <t>Conjure Minor Demon</t>
  </si>
  <si>
    <t>Counterspell</t>
  </si>
  <si>
    <t>Create Food amd Water</t>
  </si>
  <si>
    <t>Crusader's Mantle</t>
  </si>
  <si>
    <t>Daylight</t>
  </si>
  <si>
    <t>Dispel Magic</t>
  </si>
  <si>
    <t>Elemental Weapon</t>
  </si>
  <si>
    <t>Erupting Earth</t>
  </si>
  <si>
    <t>Fear</t>
  </si>
  <si>
    <t>Feign Death</t>
  </si>
  <si>
    <t>Fireball</t>
  </si>
  <si>
    <t>Flame Arrows</t>
  </si>
  <si>
    <t>Fly</t>
  </si>
  <si>
    <t>Gaseous Form</t>
  </si>
  <si>
    <t>Glyph of Warding</t>
  </si>
  <si>
    <t>Until Dispelled or trigggered</t>
  </si>
  <si>
    <t>Haste</t>
  </si>
  <si>
    <t>Hunger of Hadar</t>
  </si>
  <si>
    <t>Hypnotic Pattern</t>
  </si>
  <si>
    <t>Leomund's Tiny Hut</t>
  </si>
  <si>
    <t>Lightning Arrow</t>
  </si>
  <si>
    <t>Lightning Bolt</t>
  </si>
  <si>
    <t>Magic Circle</t>
  </si>
  <si>
    <t>Major Image</t>
  </si>
  <si>
    <t>Mass Healing Word</t>
  </si>
  <si>
    <t>Meld Into Stone</t>
  </si>
  <si>
    <t>Melf's Minute Meteors</t>
  </si>
  <si>
    <t>Nondetection</t>
  </si>
  <si>
    <t>Phantom Steed</t>
  </si>
  <si>
    <t>Plant Growth</t>
  </si>
  <si>
    <t>8 hours or 1 action</t>
  </si>
  <si>
    <t>Protection From Energy</t>
  </si>
  <si>
    <t>Remove Curse</t>
  </si>
  <si>
    <t>Revivify</t>
  </si>
  <si>
    <t>Sending</t>
  </si>
  <si>
    <t>Unlimited</t>
  </si>
  <si>
    <t>Sleet Storm</t>
  </si>
  <si>
    <t>Slow</t>
  </si>
  <si>
    <t>Speak With Dead</t>
  </si>
  <si>
    <t>Speak With Plants</t>
  </si>
  <si>
    <t>Spirit Guardians</t>
  </si>
  <si>
    <t>Stinking Cloud</t>
  </si>
  <si>
    <t>Tidal Wave</t>
  </si>
  <si>
    <t>Tongues</t>
  </si>
  <si>
    <t>Vampiric Touch</t>
  </si>
  <si>
    <t>Wall of Sand</t>
  </si>
  <si>
    <t>Wall of Water</t>
  </si>
  <si>
    <t>Water Breathing</t>
  </si>
  <si>
    <t>Water Walk</t>
  </si>
  <si>
    <t>Wind Wall</t>
  </si>
  <si>
    <t>Arcane Eye</t>
  </si>
  <si>
    <t>Aura of Life</t>
  </si>
  <si>
    <t>Aura of Purify</t>
  </si>
  <si>
    <t>Banishment</t>
  </si>
  <si>
    <t>Blight</t>
  </si>
  <si>
    <t>Compulsion</t>
  </si>
  <si>
    <t>Confusion</t>
  </si>
  <si>
    <t>Conjure Barlgura</t>
  </si>
  <si>
    <t>Conjure Minor Elementals</t>
  </si>
  <si>
    <t>Conjure Shadow Demon</t>
  </si>
  <si>
    <t>Conjure Woodland Beings</t>
  </si>
  <si>
    <t>Control Water</t>
  </si>
  <si>
    <t>Death Ward</t>
  </si>
  <si>
    <t>Dimension Door</t>
  </si>
  <si>
    <t>500 feet</t>
  </si>
  <si>
    <t>Dominate Beast</t>
  </si>
  <si>
    <t>Elemental Bane</t>
  </si>
  <si>
    <t>Evard's Black Tentacles</t>
  </si>
  <si>
    <t>Fabricate</t>
  </si>
  <si>
    <t>Fire Shield</t>
  </si>
  <si>
    <t>Freedom of Movement</t>
  </si>
  <si>
    <t>Giant Insect</t>
  </si>
  <si>
    <t>Grasping Vine</t>
  </si>
  <si>
    <t>Greater Invsibility</t>
  </si>
  <si>
    <t>Guardian of Faith</t>
  </si>
  <si>
    <t>Hallucinatory Terrain</t>
  </si>
  <si>
    <t>Ice Storm</t>
  </si>
  <si>
    <t>Leomund's Secret Chest</t>
  </si>
  <si>
    <t>Locate Creature</t>
  </si>
  <si>
    <t>Mordenkainen's Faithful Hound</t>
  </si>
  <si>
    <t>Mordenkainen's Private Sanctum</t>
  </si>
  <si>
    <t>Otiluke's Resilient Sphere</t>
  </si>
  <si>
    <t>Phantasmal Killer</t>
  </si>
  <si>
    <t>Polymorph</t>
  </si>
  <si>
    <t>Staggering Smite</t>
  </si>
  <si>
    <t>Stone Shape</t>
  </si>
  <si>
    <t>Stoneskin</t>
  </si>
  <si>
    <t>Storm Sphere</t>
  </si>
  <si>
    <t>Vitriolic Sphere</t>
  </si>
  <si>
    <t>Wall of Fire</t>
  </si>
  <si>
    <t>Watery Sphere</t>
  </si>
  <si>
    <t>Animate Objects</t>
  </si>
  <si>
    <t>Antilife Shell</t>
  </si>
  <si>
    <t>Awaken</t>
  </si>
  <si>
    <t>8 hours</t>
  </si>
  <si>
    <t>Banishing Smite</t>
  </si>
  <si>
    <t>Bigby's Hand</t>
  </si>
  <si>
    <t>Circle of Power</t>
  </si>
  <si>
    <t>Cloudkill</t>
  </si>
  <si>
    <t>Commune</t>
  </si>
  <si>
    <t>Commune With Nature</t>
  </si>
  <si>
    <t>Cone of Cold</t>
  </si>
  <si>
    <t>Conjure Elemental</t>
  </si>
  <si>
    <t>Conjure Volley</t>
  </si>
  <si>
    <t>Conjure Vrock</t>
  </si>
  <si>
    <t>Contact Other Plane</t>
  </si>
  <si>
    <t>Contagion</t>
  </si>
  <si>
    <t>7 Days</t>
  </si>
  <si>
    <t>Control Winds</t>
  </si>
  <si>
    <t>Creation</t>
  </si>
  <si>
    <t>Special</t>
  </si>
  <si>
    <t>Destructive Smite (Wave)</t>
  </si>
  <si>
    <t>Dispel Evil and Good</t>
  </si>
  <si>
    <t>Dominate Person</t>
  </si>
  <si>
    <t>Dream</t>
  </si>
  <si>
    <t>Flame Strike</t>
  </si>
  <si>
    <t>Geas</t>
  </si>
  <si>
    <t>30 Days</t>
  </si>
  <si>
    <t>Greater Restoration</t>
  </si>
  <si>
    <t>Hallow</t>
  </si>
  <si>
    <t>24 hours</t>
  </si>
  <si>
    <t>Hold Monster</t>
  </si>
  <si>
    <t>Immolation</t>
  </si>
  <si>
    <t>Insect Plague</t>
  </si>
  <si>
    <t>Legend Lore</t>
  </si>
  <si>
    <t>Maelstrom</t>
  </si>
  <si>
    <t>Mass Cure Wounds</t>
  </si>
  <si>
    <t>Mislead</t>
  </si>
  <si>
    <t>Modify Memory</t>
  </si>
  <si>
    <t>Passwall</t>
  </si>
  <si>
    <t>Planar Binding</t>
  </si>
  <si>
    <t>Raise Dead</t>
  </si>
  <si>
    <t>Rary's Telepathic Bond</t>
  </si>
  <si>
    <t>Reincarnate</t>
  </si>
  <si>
    <t>Scrying</t>
  </si>
  <si>
    <t>Seeming</t>
  </si>
  <si>
    <t>Swift Quiver</t>
  </si>
  <si>
    <t>Telekinesis</t>
  </si>
  <si>
    <t>Teleportation Circle</t>
  </si>
  <si>
    <t>Transmute Rock</t>
  </si>
  <si>
    <t>Tree Stride</t>
  </si>
  <si>
    <t>1 Mintue</t>
  </si>
  <si>
    <t>Wall of Force</t>
  </si>
  <si>
    <t>Wall of Stone</t>
  </si>
  <si>
    <t>Arcane Gate</t>
  </si>
  <si>
    <t>Blade Barrier</t>
  </si>
  <si>
    <t>Bones of the Earth</t>
  </si>
  <si>
    <t>Chain Lightning</t>
  </si>
  <si>
    <t>Circle of Death</t>
  </si>
  <si>
    <t>Conjure Fey</t>
  </si>
  <si>
    <t>Contingency</t>
  </si>
  <si>
    <t>Create Undead</t>
  </si>
  <si>
    <t>Disintegrate</t>
  </si>
  <si>
    <t>Drawmij's Instant Summons</t>
  </si>
  <si>
    <t>Eyebite</t>
  </si>
  <si>
    <t>Find the Path</t>
  </si>
  <si>
    <t>1 Day</t>
  </si>
  <si>
    <t>Flesh to Stone</t>
  </si>
  <si>
    <t>Forbiddance</t>
  </si>
  <si>
    <t>Globe of Invulnerability</t>
  </si>
  <si>
    <t>Guards and Wards</t>
  </si>
  <si>
    <t>Harm</t>
  </si>
  <si>
    <t>Heal</t>
  </si>
  <si>
    <t>Heroes' Feast</t>
  </si>
  <si>
    <t>Investiture of Flame</t>
  </si>
  <si>
    <t>Investiture of Ice</t>
  </si>
  <si>
    <t>Investiture of Stone</t>
  </si>
  <si>
    <t>Investiture of Wind</t>
  </si>
  <si>
    <t>Magic Jar</t>
  </si>
  <si>
    <t>Mass Suggestion</t>
  </si>
  <si>
    <t>Move Earth</t>
  </si>
  <si>
    <t>2 Hours</t>
  </si>
  <si>
    <t>Otiluke's Freezing Sphere</t>
  </si>
  <si>
    <t>Otto's Irresistible Dance</t>
  </si>
  <si>
    <t>Permanent Image</t>
  </si>
  <si>
    <t>until dispelled</t>
  </si>
  <si>
    <t>Planar Ally</t>
  </si>
  <si>
    <t>Primordial Ward</t>
  </si>
  <si>
    <t>Programmed Illusion</t>
  </si>
  <si>
    <t>Sunbeam</t>
  </si>
  <si>
    <t>Transport Via Plants</t>
  </si>
  <si>
    <t>True Seeing</t>
  </si>
  <si>
    <t>Wall of Ice</t>
  </si>
  <si>
    <t>Wall of Thorns</t>
  </si>
  <si>
    <t>Wind Walk</t>
  </si>
  <si>
    <t>Word of Recall</t>
  </si>
  <si>
    <t>Conjure Celestial</t>
  </si>
  <si>
    <t>Conjure Hezrou</t>
  </si>
  <si>
    <t>Delayed Blast Fireball</t>
  </si>
  <si>
    <t>Divine Word</t>
  </si>
  <si>
    <t>Etherealness</t>
  </si>
  <si>
    <t>Finger of Death</t>
  </si>
  <si>
    <t>Fire Storm</t>
  </si>
  <si>
    <t>Forcecage</t>
  </si>
  <si>
    <t>100 feet</t>
  </si>
  <si>
    <t>Mirage Arcane</t>
  </si>
  <si>
    <t>Mordenkainen's Magnificent Mansion</t>
  </si>
  <si>
    <t>Mordenkainen's Sword</t>
  </si>
  <si>
    <t>Plane Shift</t>
  </si>
  <si>
    <t>Prismatic Spray</t>
  </si>
  <si>
    <t>Project Image</t>
  </si>
  <si>
    <t>500 miles</t>
  </si>
  <si>
    <t>Regenerate</t>
  </si>
  <si>
    <t>Resurrection</t>
  </si>
  <si>
    <t>Reverse Gravity</t>
  </si>
  <si>
    <t>Sequester</t>
  </si>
  <si>
    <t>Simulacrum</t>
  </si>
  <si>
    <t>12 hours</t>
  </si>
  <si>
    <t>Symbol</t>
  </si>
  <si>
    <t>Until Dispelled or Trigggered</t>
  </si>
  <si>
    <t>Teleport</t>
  </si>
  <si>
    <t>Whilrwind</t>
  </si>
  <si>
    <t>Abi-Dalzim's Horrid Wilting</t>
  </si>
  <si>
    <t>Animal Shapes</t>
  </si>
  <si>
    <t>Antimagic Field</t>
  </si>
  <si>
    <t>Antimagic Shell</t>
  </si>
  <si>
    <t>Antipathy/Sympathy</t>
  </si>
  <si>
    <t>Clone</t>
  </si>
  <si>
    <t>Control Weather</t>
  </si>
  <si>
    <t>Demiplane</t>
  </si>
  <si>
    <t>Dominate Monster</t>
  </si>
  <si>
    <t>Earthquake</t>
  </si>
  <si>
    <t>Feeblemind</t>
  </si>
  <si>
    <t>Glibness</t>
  </si>
  <si>
    <t>Holy Aura</t>
  </si>
  <si>
    <t>Incendiary Cloud</t>
  </si>
  <si>
    <t>Maze</t>
  </si>
  <si>
    <t>Mind Blank</t>
  </si>
  <si>
    <t>Power Word Stun</t>
  </si>
  <si>
    <t>Sunburst</t>
  </si>
  <si>
    <t>Telepathy</t>
  </si>
  <si>
    <t>Tsunami</t>
  </si>
  <si>
    <t>6 Rounds</t>
  </si>
  <si>
    <t>Astral Projection</t>
  </si>
  <si>
    <t>Foresight</t>
  </si>
  <si>
    <t>Gate</t>
  </si>
  <si>
    <t>Imprisonment</t>
  </si>
  <si>
    <t>Mass Heal</t>
  </si>
  <si>
    <t>Meteor Swarm</t>
  </si>
  <si>
    <t>Power Word Heal</t>
  </si>
  <si>
    <t>Power Word Kill</t>
  </si>
  <si>
    <t>Prismatic Wall</t>
  </si>
  <si>
    <t>Shapechange</t>
  </si>
  <si>
    <t>Storm of Vengeance</t>
  </si>
  <si>
    <t>Time Stop</t>
  </si>
  <si>
    <t>True Polymorph</t>
  </si>
  <si>
    <t>True Resurrection</t>
  </si>
  <si>
    <t>Weird</t>
  </si>
  <si>
    <t>Wish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</si>
</sst>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+0"/>
  </numFmts>
  <fonts count="34">
    <font>
      <sz val="11"/>
      <color rgb="FF000000"/>
      <name val="Calibri"/>
    </font>
    <font>
      <b/>
      <sz val="10"/>
      <color rgb="FF000000"/>
      <name val="Calibri"/>
      <family val="2"/>
    </font>
    <font>
      <sz val="11"/>
      <name val="Calibri"/>
      <family val="2"/>
    </font>
    <font>
      <sz val="10"/>
      <color rgb="FF000000"/>
      <name val="Calibri"/>
      <family val="2"/>
    </font>
    <font>
      <b/>
      <sz val="8"/>
      <color rgb="FF000000"/>
      <name val="Calibri"/>
      <family val="2"/>
    </font>
    <font>
      <b/>
      <sz val="18"/>
      <color rgb="FF000000"/>
      <name val="Calibri"/>
      <family val="2"/>
    </font>
    <font>
      <sz val="20"/>
      <color rgb="FF000000"/>
      <name val="Calibri"/>
      <family val="2"/>
    </font>
    <font>
      <sz val="8"/>
      <color rgb="FF000000"/>
      <name val="Calibri"/>
      <family val="2"/>
    </font>
    <font>
      <b/>
      <sz val="28"/>
      <color rgb="FF000000"/>
      <name val="Calibri"/>
      <family val="2"/>
    </font>
    <font>
      <sz val="18"/>
      <color rgb="FF000000"/>
      <name val="Calibri"/>
      <family val="2"/>
    </font>
    <font>
      <b/>
      <sz val="11"/>
      <color rgb="FF000000"/>
      <name val="Calibri"/>
      <family val="2"/>
    </font>
    <font>
      <sz val="9"/>
      <color rgb="FFBFBFBF"/>
      <name val="Calibri"/>
      <family val="2"/>
    </font>
    <font>
      <b/>
      <sz val="12"/>
      <color rgb="FF000000"/>
      <name val="Calibri"/>
      <family val="2"/>
    </font>
    <font>
      <sz val="10"/>
      <color rgb="FFFFFFFF"/>
      <name val="Calibri"/>
      <family val="2"/>
    </font>
    <font>
      <sz val="9"/>
      <color rgb="FF000000"/>
      <name val="Calibri"/>
      <family val="2"/>
    </font>
    <font>
      <b/>
      <sz val="16"/>
      <color rgb="FF000000"/>
      <name val="Calibri"/>
      <family val="2"/>
    </font>
    <font>
      <sz val="16"/>
      <color rgb="FF000000"/>
      <name val="Calibri"/>
      <family val="2"/>
    </font>
    <font>
      <sz val="8"/>
      <color rgb="FF7F7F7F"/>
      <name val="Calibri"/>
      <family val="2"/>
    </font>
    <font>
      <sz val="11"/>
      <color rgb="FF000000"/>
      <name val="Calibri"/>
      <family val="2"/>
    </font>
    <font>
      <b/>
      <sz val="10"/>
      <color rgb="FFFFFFFF"/>
      <name val="Arial"/>
      <family val="2"/>
    </font>
    <font>
      <u/>
      <sz val="11"/>
      <color theme="10"/>
      <name val="Calibri"/>
      <family val="2"/>
    </font>
    <font>
      <b/>
      <sz val="10"/>
      <name val="Arial"/>
      <family val="2"/>
    </font>
    <font>
      <b/>
      <sz val="11"/>
      <color rgb="FF000000"/>
      <name val="Calibri"/>
      <family val="2"/>
      <charset val="1"/>
    </font>
    <font>
      <b/>
      <i/>
      <sz val="11"/>
      <color rgb="FF000000"/>
      <name val="Calibri"/>
      <family val="2"/>
      <charset val="1"/>
    </font>
    <font>
      <b/>
      <i/>
      <sz val="11"/>
      <color rgb="FF000000"/>
      <name val="Calibri"/>
      <charset val="1"/>
    </font>
    <font>
      <b/>
      <sz val="10"/>
      <color rgb="FFFFFFFF"/>
      <name val="Arial"/>
      <charset val="1"/>
    </font>
    <font>
      <b/>
      <sz val="10"/>
      <color rgb="FF000000"/>
      <name val="Arial"/>
      <charset val="1"/>
    </font>
    <font>
      <b/>
      <sz val="10"/>
      <name val="Arial"/>
      <charset val="1"/>
    </font>
    <font>
      <b/>
      <sz val="11"/>
      <color rgb="FF000000"/>
      <name val="Calibri"/>
    </font>
    <font>
      <b/>
      <sz val="11"/>
      <name val="Calibri"/>
      <family val="2"/>
    </font>
    <font>
      <sz val="9"/>
      <name val="Calibri"/>
      <family val="2"/>
    </font>
    <font>
      <b/>
      <i/>
      <sz val="11"/>
      <color rgb="FF000000"/>
      <name val="Calibri"/>
    </font>
    <font>
      <sz val="10"/>
      <color indexed="10"/>
      <name val="Calibri"/>
      <family val="2"/>
    </font>
    <font>
      <sz val="10"/>
      <color indexed="8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C2D69B"/>
        <bgColor rgb="FFC2D69B"/>
      </patternFill>
    </fill>
    <fill>
      <patternFill patternType="solid">
        <fgColor rgb="FFF6F6E2"/>
        <bgColor rgb="FFF6F6E2"/>
      </patternFill>
    </fill>
    <fill>
      <patternFill patternType="solid">
        <fgColor rgb="FFC6D9F0"/>
        <bgColor rgb="FFC6D9F0"/>
      </patternFill>
    </fill>
    <fill>
      <patternFill patternType="solid">
        <fgColor rgb="FFFFFFFF"/>
        <bgColor rgb="FFFFFFFF"/>
      </patternFill>
    </fill>
    <fill>
      <patternFill patternType="solid">
        <fgColor rgb="FFFABF8F"/>
        <bgColor rgb="FFFABF8F"/>
      </patternFill>
    </fill>
    <fill>
      <patternFill patternType="solid">
        <fgColor rgb="FFD6E3BC"/>
        <bgColor rgb="FFD6E3BC"/>
      </patternFill>
    </fill>
    <fill>
      <patternFill patternType="solid">
        <fgColor rgb="FFFFFF00"/>
        <bgColor rgb="FFFFFF00"/>
      </patternFill>
    </fill>
    <fill>
      <patternFill patternType="solid">
        <fgColor rgb="FF8DB3E2"/>
        <bgColor rgb="FF8DB3E2"/>
      </patternFill>
    </fill>
    <fill>
      <patternFill patternType="solid">
        <fgColor rgb="FFBFBFBF"/>
        <bgColor rgb="FFBFBFBF"/>
      </patternFill>
    </fill>
    <fill>
      <patternFill patternType="solid">
        <fgColor rgb="FF17365D"/>
        <bgColor rgb="FF17365D"/>
      </patternFill>
    </fill>
    <fill>
      <patternFill patternType="solid">
        <fgColor rgb="FFFFFFFF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17365D"/>
        <bgColor rgb="FF333333"/>
      </patternFill>
    </fill>
    <fill>
      <patternFill patternType="solid">
        <fgColor rgb="FFD8D8D8"/>
        <bgColor rgb="FFC0C0C0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rgb="FF8DB3E2"/>
      </patternFill>
    </fill>
    <fill>
      <patternFill patternType="solid">
        <fgColor theme="4" tint="0.59999389629810485"/>
        <bgColor rgb="FFC0C0C0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6" tint="0.79998168889431442"/>
        <bgColor indexed="64"/>
      </patternFill>
    </fill>
  </fills>
  <borders count="61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D8D8D8"/>
      </left>
      <right/>
      <top style="thin">
        <color rgb="FF000000"/>
      </top>
      <bottom/>
      <diagonal/>
    </border>
    <border>
      <left style="thin">
        <color rgb="FFD8D8D8"/>
      </left>
      <right/>
      <top style="thin">
        <color rgb="FFD8D8D8"/>
      </top>
      <bottom style="medium">
        <color rgb="FF000000"/>
      </bottom>
      <diagonal/>
    </border>
    <border>
      <left/>
      <right/>
      <top style="thin">
        <color rgb="FFD8D8D8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20" fillId="0" borderId="0" applyNumberFormat="0" applyFill="0" applyBorder="0" applyAlignment="0" applyProtection="0"/>
  </cellStyleXfs>
  <cellXfs count="287">
    <xf numFmtId="0" fontId="0" fillId="0" borderId="0" xfId="0"/>
    <xf numFmtId="0" fontId="3" fillId="3" borderId="0" xfId="0" applyFont="1" applyFill="1" applyAlignment="1">
      <alignment horizontal="left" vertical="center"/>
    </xf>
    <xf numFmtId="0" fontId="3" fillId="0" borderId="0" xfId="0" applyFont="1"/>
    <xf numFmtId="0" fontId="0" fillId="0" borderId="7" xfId="0" applyBorder="1" applyAlignment="1">
      <alignment horizontal="center"/>
    </xf>
    <xf numFmtId="0" fontId="0" fillId="5" borderId="4" xfId="0" applyFill="1" applyBorder="1"/>
    <xf numFmtId="0" fontId="4" fillId="5" borderId="4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0" fillId="5" borderId="0" xfId="0" applyFill="1"/>
    <xf numFmtId="0" fontId="9" fillId="5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9" fillId="5" borderId="8" xfId="0" applyFont="1" applyFill="1" applyBorder="1" applyAlignment="1">
      <alignment vertical="center"/>
    </xf>
    <xf numFmtId="0" fontId="9" fillId="5" borderId="0" xfId="0" applyFont="1" applyFill="1" applyAlignment="1">
      <alignment horizontal="center" vertical="center"/>
    </xf>
    <xf numFmtId="0" fontId="0" fillId="5" borderId="22" xfId="0" applyFill="1" applyBorder="1"/>
    <xf numFmtId="0" fontId="0" fillId="3" borderId="0" xfId="0" applyFill="1"/>
    <xf numFmtId="0" fontId="10" fillId="2" borderId="13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5" borderId="8" xfId="0" applyFont="1" applyFill="1" applyBorder="1" applyAlignment="1">
      <alignment horizontal="left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3" fillId="5" borderId="0" xfId="0" applyFont="1" applyFill="1" applyAlignment="1">
      <alignment horizontal="left" vertical="center"/>
    </xf>
    <xf numFmtId="0" fontId="1" fillId="2" borderId="13" xfId="0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0" fillId="7" borderId="7" xfId="0" applyFill="1" applyBorder="1" applyAlignment="1">
      <alignment horizontal="right" vertical="center"/>
    </xf>
    <xf numFmtId="0" fontId="3" fillId="5" borderId="9" xfId="0" applyFont="1" applyFill="1" applyBorder="1" applyAlignment="1">
      <alignment horizontal="left" vertical="center"/>
    </xf>
    <xf numFmtId="0" fontId="1" fillId="0" borderId="30" xfId="0" applyFont="1" applyBorder="1" applyAlignment="1">
      <alignment horizontal="center" vertical="center"/>
    </xf>
    <xf numFmtId="0" fontId="3" fillId="5" borderId="31" xfId="0" applyFont="1" applyFill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0" fillId="0" borderId="6" xfId="0" applyBorder="1"/>
    <xf numFmtId="0" fontId="0" fillId="0" borderId="15" xfId="0" applyBorder="1"/>
    <xf numFmtId="0" fontId="0" fillId="3" borderId="37" xfId="0" applyFill="1" applyBorder="1"/>
    <xf numFmtId="0" fontId="10" fillId="0" borderId="38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0" fillId="3" borderId="19" xfId="0" applyFill="1" applyBorder="1"/>
    <xf numFmtId="0" fontId="0" fillId="3" borderId="20" xfId="0" applyFill="1" applyBorder="1"/>
    <xf numFmtId="0" fontId="2" fillId="3" borderId="0" xfId="0" applyFont="1" applyFill="1"/>
    <xf numFmtId="0" fontId="18" fillId="3" borderId="0" xfId="0" applyFont="1" applyFill="1"/>
    <xf numFmtId="0" fontId="19" fillId="11" borderId="17" xfId="0" applyFont="1" applyFill="1" applyBorder="1"/>
    <xf numFmtId="0" fontId="19" fillId="11" borderId="16" xfId="0" applyFont="1" applyFill="1" applyBorder="1"/>
    <xf numFmtId="0" fontId="19" fillId="11" borderId="0" xfId="0" applyFont="1" applyFill="1"/>
    <xf numFmtId="0" fontId="19" fillId="11" borderId="0" xfId="0" applyFont="1" applyFill="1" applyAlignment="1">
      <alignment horizontal="center"/>
    </xf>
    <xf numFmtId="0" fontId="0" fillId="12" borderId="0" xfId="0" applyFill="1" applyAlignment="1">
      <alignment wrapText="1"/>
    </xf>
    <xf numFmtId="0" fontId="0" fillId="12" borderId="0" xfId="0" applyFill="1" applyAlignment="1">
      <alignment horizontal="left"/>
    </xf>
    <xf numFmtId="0" fontId="0" fillId="12" borderId="0" xfId="0" applyFill="1" applyAlignment="1">
      <alignment horizontal="center"/>
    </xf>
    <xf numFmtId="0" fontId="0" fillId="12" borderId="0" xfId="0" applyFill="1"/>
    <xf numFmtId="0" fontId="20" fillId="0" borderId="0" xfId="1" applyAlignment="1"/>
    <xf numFmtId="0" fontId="21" fillId="0" borderId="0" xfId="0" applyFont="1"/>
    <xf numFmtId="0" fontId="19" fillId="11" borderId="16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8" fillId="0" borderId="0" xfId="0" applyFont="1"/>
    <xf numFmtId="0" fontId="3" fillId="0" borderId="0" xfId="0" applyFont="1" applyAlignment="1">
      <alignment horizontal="center" vertical="center"/>
    </xf>
    <xf numFmtId="0" fontId="3" fillId="13" borderId="0" xfId="0" applyFont="1" applyFill="1"/>
    <xf numFmtId="0" fontId="22" fillId="0" borderId="49" xfId="0" applyFont="1" applyBorder="1"/>
    <xf numFmtId="0" fontId="22" fillId="0" borderId="0" xfId="0" applyFont="1"/>
    <xf numFmtId="0" fontId="23" fillId="0" borderId="0" xfId="0" applyFont="1"/>
    <xf numFmtId="164" fontId="0" fillId="0" borderId="0" xfId="0" applyNumberFormat="1" applyAlignment="1">
      <alignment horizontal="center"/>
    </xf>
    <xf numFmtId="164" fontId="0" fillId="0" borderId="50" xfId="0" applyNumberFormat="1" applyBorder="1" applyAlignment="1">
      <alignment horizontal="center"/>
    </xf>
    <xf numFmtId="0" fontId="23" fillId="0" borderId="0" xfId="0" applyFont="1" applyAlignment="1">
      <alignment horizontal="center"/>
    </xf>
    <xf numFmtId="0" fontId="22" fillId="8" borderId="51" xfId="0" applyFont="1" applyFill="1" applyBorder="1"/>
    <xf numFmtId="0" fontId="22" fillId="8" borderId="52" xfId="0" applyFont="1" applyFill="1" applyBorder="1"/>
    <xf numFmtId="0" fontId="22" fillId="8" borderId="52" xfId="0" applyFont="1" applyFill="1" applyBorder="1" applyAlignment="1">
      <alignment horizontal="center"/>
    </xf>
    <xf numFmtId="0" fontId="22" fillId="8" borderId="53" xfId="0" applyFont="1" applyFill="1" applyBorder="1" applyAlignment="1">
      <alignment horizontal="center"/>
    </xf>
    <xf numFmtId="0" fontId="25" fillId="14" borderId="54" xfId="0" applyFont="1" applyFill="1" applyBorder="1" applyAlignment="1">
      <alignment horizontal="center" wrapText="1"/>
    </xf>
    <xf numFmtId="0" fontId="26" fillId="0" borderId="0" xfId="0" applyFont="1" applyAlignment="1">
      <alignment horizontal="right"/>
    </xf>
    <xf numFmtId="0" fontId="25" fillId="14" borderId="55" xfId="0" applyFont="1" applyFill="1" applyBorder="1" applyAlignment="1">
      <alignment horizontal="center" wrapText="1"/>
    </xf>
    <xf numFmtId="0" fontId="0" fillId="15" borderId="55" xfId="0" applyFill="1" applyBorder="1" applyAlignment="1">
      <alignment horizontal="center"/>
    </xf>
    <xf numFmtId="164" fontId="0" fillId="15" borderId="55" xfId="0" applyNumberFormat="1" applyFill="1" applyBorder="1" applyAlignment="1">
      <alignment horizontal="center"/>
    </xf>
    <xf numFmtId="0" fontId="0" fillId="0" borderId="55" xfId="0" applyBorder="1" applyAlignment="1">
      <alignment horizontal="center" wrapText="1"/>
    </xf>
    <xf numFmtId="164" fontId="0" fillId="0" borderId="55" xfId="0" applyNumberFormat="1" applyBorder="1" applyAlignment="1">
      <alignment horizontal="center" wrapText="1"/>
    </xf>
    <xf numFmtId="0" fontId="0" fillId="0" borderId="56" xfId="0" applyBorder="1" applyAlignment="1">
      <alignment horizontal="center" wrapText="1"/>
    </xf>
    <xf numFmtId="164" fontId="0" fillId="0" borderId="56" xfId="0" applyNumberFormat="1" applyBorder="1" applyAlignment="1">
      <alignment horizontal="center" wrapText="1"/>
    </xf>
    <xf numFmtId="0" fontId="27" fillId="0" borderId="0" xfId="0" applyFont="1"/>
    <xf numFmtId="164" fontId="26" fillId="0" borderId="0" xfId="0" applyNumberFormat="1" applyFont="1" applyAlignment="1">
      <alignment horizontal="center"/>
    </xf>
    <xf numFmtId="0" fontId="26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28" fillId="0" borderId="0" xfId="0" applyFont="1"/>
    <xf numFmtId="0" fontId="28" fillId="16" borderId="0" xfId="0" applyFont="1" applyFill="1"/>
    <xf numFmtId="0" fontId="0" fillId="0" borderId="46" xfId="0" applyBorder="1"/>
    <xf numFmtId="0" fontId="0" fillId="18" borderId="47" xfId="0" applyFill="1" applyBorder="1"/>
    <xf numFmtId="0" fontId="0" fillId="0" borderId="47" xfId="0" applyBorder="1"/>
    <xf numFmtId="0" fontId="0" fillId="0" borderId="48" xfId="0" applyBorder="1"/>
    <xf numFmtId="0" fontId="0" fillId="0" borderId="51" xfId="0" applyBorder="1"/>
    <xf numFmtId="0" fontId="0" fillId="18" borderId="52" xfId="0" applyFill="1" applyBorder="1"/>
    <xf numFmtId="0" fontId="0" fillId="0" borderId="52" xfId="0" applyBorder="1"/>
    <xf numFmtId="0" fontId="0" fillId="0" borderId="53" xfId="0" applyBorder="1"/>
    <xf numFmtId="0" fontId="0" fillId="17" borderId="47" xfId="0" applyFill="1" applyBorder="1"/>
    <xf numFmtId="0" fontId="0" fillId="0" borderId="49" xfId="0" applyBorder="1"/>
    <xf numFmtId="0" fontId="0" fillId="17" borderId="0" xfId="0" applyFill="1"/>
    <xf numFmtId="0" fontId="0" fillId="0" borderId="50" xfId="0" applyBorder="1"/>
    <xf numFmtId="0" fontId="0" fillId="0" borderId="50" xfId="0" quotePrefix="1" applyBorder="1"/>
    <xf numFmtId="0" fontId="0" fillId="17" borderId="52" xfId="0" applyFill="1" applyBorder="1"/>
    <xf numFmtId="0" fontId="0" fillId="19" borderId="47" xfId="0" applyFill="1" applyBorder="1"/>
    <xf numFmtId="0" fontId="0" fillId="19" borderId="52" xfId="0" applyFill="1" applyBorder="1"/>
    <xf numFmtId="0" fontId="0" fillId="0" borderId="57" xfId="0" applyBorder="1"/>
    <xf numFmtId="0" fontId="0" fillId="17" borderId="58" xfId="0" applyFill="1" applyBorder="1"/>
    <xf numFmtId="0" fontId="0" fillId="0" borderId="58" xfId="0" applyBorder="1"/>
    <xf numFmtId="0" fontId="0" fillId="0" borderId="59" xfId="0" applyBorder="1"/>
    <xf numFmtId="0" fontId="0" fillId="18" borderId="58" xfId="0" applyFill="1" applyBorder="1"/>
    <xf numFmtId="0" fontId="1" fillId="2" borderId="34" xfId="0" applyFont="1" applyFill="1" applyBorder="1" applyAlignment="1">
      <alignment vertical="center"/>
    </xf>
    <xf numFmtId="0" fontId="18" fillId="0" borderId="50" xfId="0" applyFont="1" applyBorder="1"/>
    <xf numFmtId="0" fontId="18" fillId="0" borderId="47" xfId="0" applyFont="1" applyBorder="1"/>
    <xf numFmtId="0" fontId="18" fillId="0" borderId="52" xfId="0" applyFont="1" applyBorder="1"/>
    <xf numFmtId="0" fontId="24" fillId="0" borderId="0" xfId="0" applyFont="1"/>
    <xf numFmtId="0" fontId="22" fillId="8" borderId="48" xfId="0" applyFont="1" applyFill="1" applyBorder="1"/>
    <xf numFmtId="0" fontId="22" fillId="21" borderId="46" xfId="0" applyFont="1" applyFill="1" applyBorder="1"/>
    <xf numFmtId="0" fontId="0" fillId="21" borderId="0" xfId="0" applyFill="1" applyAlignment="1">
      <alignment horizontal="center"/>
    </xf>
    <xf numFmtId="0" fontId="0" fillId="21" borderId="50" xfId="0" applyFill="1" applyBorder="1" applyAlignment="1">
      <alignment horizontal="center"/>
    </xf>
    <xf numFmtId="0" fontId="22" fillId="21" borderId="0" xfId="0" applyFont="1" applyFill="1"/>
    <xf numFmtId="164" fontId="0" fillId="17" borderId="0" xfId="0" applyNumberFormat="1" applyFill="1" applyAlignment="1">
      <alignment horizontal="center"/>
    </xf>
    <xf numFmtId="164" fontId="0" fillId="17" borderId="50" xfId="0" applyNumberFormat="1" applyFill="1" applyBorder="1" applyAlignment="1">
      <alignment horizontal="center"/>
    </xf>
    <xf numFmtId="0" fontId="23" fillId="22" borderId="49" xfId="0" applyFont="1" applyFill="1" applyBorder="1"/>
    <xf numFmtId="0" fontId="23" fillId="22" borderId="0" xfId="0" applyFont="1" applyFill="1"/>
    <xf numFmtId="0" fontId="23" fillId="22" borderId="0" xfId="0" applyFont="1" applyFill="1" applyAlignment="1">
      <alignment horizontal="center"/>
    </xf>
    <xf numFmtId="0" fontId="23" fillId="22" borderId="50" xfId="0" applyFont="1" applyFill="1" applyBorder="1" applyAlignment="1">
      <alignment horizontal="center"/>
    </xf>
    <xf numFmtId="0" fontId="23" fillId="0" borderId="53" xfId="0" applyFont="1" applyBorder="1"/>
    <xf numFmtId="0" fontId="23" fillId="0" borderId="51" xfId="0" applyFont="1" applyBorder="1" applyAlignment="1">
      <alignment horizontal="right"/>
    </xf>
    <xf numFmtId="164" fontId="10" fillId="0" borderId="38" xfId="0" applyNumberFormat="1" applyFont="1" applyBorder="1" applyAlignment="1">
      <alignment horizontal="center" vertical="center"/>
    </xf>
    <xf numFmtId="164" fontId="18" fillId="9" borderId="38" xfId="0" applyNumberFormat="1" applyFont="1" applyFill="1" applyBorder="1" applyAlignment="1">
      <alignment horizontal="center" vertical="center"/>
    </xf>
    <xf numFmtId="164" fontId="18" fillId="2" borderId="38" xfId="0" applyNumberFormat="1" applyFont="1" applyFill="1" applyBorder="1" applyAlignment="1">
      <alignment horizontal="center" vertical="center"/>
    </xf>
    <xf numFmtId="164" fontId="18" fillId="6" borderId="60" xfId="0" applyNumberFormat="1" applyFont="1" applyFill="1" applyBorder="1" applyAlignment="1">
      <alignment horizontal="center" vertical="center"/>
    </xf>
    <xf numFmtId="164" fontId="18" fillId="20" borderId="36" xfId="0" applyNumberFormat="1" applyFont="1" applyFill="1" applyBorder="1" applyAlignment="1">
      <alignment horizontal="center" vertical="center"/>
    </xf>
    <xf numFmtId="0" fontId="18" fillId="19" borderId="0" xfId="0" applyFont="1" applyFill="1"/>
    <xf numFmtId="0" fontId="31" fillId="0" borderId="0" xfId="0" applyFont="1"/>
    <xf numFmtId="164" fontId="3" fillId="0" borderId="7" xfId="0" applyNumberFormat="1" applyFont="1" applyBorder="1" applyAlignment="1">
      <alignment horizontal="left" vertical="center"/>
    </xf>
    <xf numFmtId="0" fontId="3" fillId="3" borderId="15" xfId="0" applyFont="1" applyFill="1" applyBorder="1" applyAlignment="1">
      <alignment horizontal="left" vertical="center"/>
    </xf>
    <xf numFmtId="0" fontId="1" fillId="2" borderId="33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21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5" borderId="0" xfId="0" applyFont="1" applyFill="1" applyAlignment="1">
      <alignment horizontal="center" vertical="center"/>
    </xf>
    <xf numFmtId="0" fontId="32" fillId="23" borderId="52" xfId="0" applyFont="1" applyFill="1" applyBorder="1"/>
    <xf numFmtId="0" fontId="32" fillId="23" borderId="56" xfId="0" applyFont="1" applyFill="1" applyBorder="1" applyAlignment="1">
      <alignment textRotation="90"/>
    </xf>
    <xf numFmtId="0" fontId="32" fillId="23" borderId="52" xfId="0" applyFont="1" applyFill="1" applyBorder="1" applyAlignment="1">
      <alignment horizontal="center" textRotation="90"/>
    </xf>
    <xf numFmtId="0" fontId="32" fillId="23" borderId="53" xfId="0" applyFont="1" applyFill="1" applyBorder="1" applyAlignment="1">
      <alignment horizontal="center" textRotation="90"/>
    </xf>
    <xf numFmtId="0" fontId="32" fillId="23" borderId="56" xfId="0" applyFont="1" applyFill="1" applyBorder="1"/>
    <xf numFmtId="0" fontId="32" fillId="23" borderId="53" xfId="0" applyFont="1" applyFill="1" applyBorder="1"/>
    <xf numFmtId="0" fontId="32" fillId="23" borderId="52" xfId="0" applyFont="1" applyFill="1" applyBorder="1" applyAlignment="1">
      <alignment textRotation="90"/>
    </xf>
    <xf numFmtId="0" fontId="32" fillId="23" borderId="53" xfId="0" applyFont="1" applyFill="1" applyBorder="1" applyAlignment="1">
      <alignment textRotation="90"/>
    </xf>
    <xf numFmtId="0" fontId="32" fillId="23" borderId="0" xfId="0" applyFont="1" applyFill="1" applyAlignment="1">
      <alignment textRotation="90"/>
    </xf>
    <xf numFmtId="0" fontId="32" fillId="24" borderId="52" xfId="0" applyFont="1" applyFill="1" applyBorder="1" applyAlignment="1">
      <alignment textRotation="90"/>
    </xf>
    <xf numFmtId="0" fontId="33" fillId="0" borderId="0" xfId="0" applyFont="1"/>
    <xf numFmtId="0" fontId="33" fillId="0" borderId="55" xfId="0" applyFont="1" applyBorder="1"/>
    <xf numFmtId="0" fontId="33" fillId="0" borderId="0" xfId="0" applyFont="1" applyAlignment="1">
      <alignment horizontal="center"/>
    </xf>
    <xf numFmtId="0" fontId="33" fillId="0" borderId="50" xfId="0" applyFont="1" applyBorder="1" applyAlignment="1">
      <alignment horizontal="center"/>
    </xf>
    <xf numFmtId="0" fontId="33" fillId="0" borderId="50" xfId="0" applyFont="1" applyBorder="1"/>
    <xf numFmtId="0" fontId="33" fillId="0" borderId="0" xfId="0" applyFont="1" applyAlignment="1">
      <alignment horizontal="right" wrapText="1"/>
    </xf>
    <xf numFmtId="0" fontId="33" fillId="0" borderId="0" xfId="0" applyFont="1" applyAlignment="1">
      <alignment horizontal="right"/>
    </xf>
    <xf numFmtId="18" fontId="33" fillId="0" borderId="0" xfId="0" applyNumberFormat="1" applyFont="1"/>
    <xf numFmtId="0" fontId="33" fillId="24" borderId="0" xfId="0" applyFont="1" applyFill="1"/>
    <xf numFmtId="0" fontId="33" fillId="24" borderId="55" xfId="0" applyFont="1" applyFill="1" applyBorder="1"/>
    <xf numFmtId="0" fontId="33" fillId="24" borderId="0" xfId="0" applyFont="1" applyFill="1" applyAlignment="1">
      <alignment horizontal="center"/>
    </xf>
    <xf numFmtId="0" fontId="33" fillId="24" borderId="50" xfId="0" applyFont="1" applyFill="1" applyBorder="1" applyAlignment="1">
      <alignment horizontal="center"/>
    </xf>
    <xf numFmtId="0" fontId="33" fillId="24" borderId="50" xfId="0" applyFont="1" applyFill="1" applyBorder="1"/>
    <xf numFmtId="0" fontId="3" fillId="0" borderId="4" xfId="0" applyFont="1" applyBorder="1" applyAlignment="1">
      <alignment horizontal="left" vertical="center"/>
    </xf>
    <xf numFmtId="0" fontId="3" fillId="0" borderId="15" xfId="0" applyFont="1" applyBorder="1" applyAlignment="1">
      <alignment vertical="center"/>
    </xf>
    <xf numFmtId="0" fontId="4" fillId="2" borderId="12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3" fillId="0" borderId="19" xfId="0" applyFont="1" applyBorder="1" applyAlignment="1">
      <alignment vertical="center"/>
    </xf>
    <xf numFmtId="0" fontId="4" fillId="2" borderId="5" xfId="0" applyFont="1" applyFill="1" applyBorder="1" applyAlignment="1">
      <alignment horizontal="left" vertical="center"/>
    </xf>
    <xf numFmtId="0" fontId="3" fillId="5" borderId="8" xfId="0" applyFont="1" applyFill="1" applyBorder="1" applyAlignment="1">
      <alignment horizontal="center" vertical="center"/>
    </xf>
    <xf numFmtId="0" fontId="3" fillId="0" borderId="21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3" fillId="0" borderId="17" xfId="0" applyFont="1" applyBorder="1" applyAlignment="1">
      <alignment horizontal="center" vertical="center"/>
    </xf>
    <xf numFmtId="0" fontId="1" fillId="2" borderId="2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left" vertical="center"/>
    </xf>
    <xf numFmtId="0" fontId="3" fillId="0" borderId="21" xfId="0" applyFont="1" applyBorder="1" applyAlignment="1">
      <alignment horizontal="center" vertical="center"/>
    </xf>
    <xf numFmtId="0" fontId="3" fillId="0" borderId="27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6" borderId="23" xfId="0" applyFont="1" applyFill="1" applyBorder="1" applyAlignment="1">
      <alignment horizontal="center" vertical="center"/>
    </xf>
    <xf numFmtId="0" fontId="3" fillId="0" borderId="23" xfId="0" applyFont="1" applyBorder="1" applyAlignment="1">
      <alignment horizontal="left" vertical="center"/>
    </xf>
    <xf numFmtId="0" fontId="3" fillId="0" borderId="23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/>
    </xf>
    <xf numFmtId="0" fontId="3" fillId="0" borderId="32" xfId="0" applyFont="1" applyBorder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0" fontId="7" fillId="0" borderId="6" xfId="0" applyFont="1" applyBorder="1" applyAlignment="1">
      <alignment horizontal="left" vertical="center"/>
    </xf>
    <xf numFmtId="0" fontId="7" fillId="0" borderId="9" xfId="0" applyFont="1" applyBorder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1" fillId="3" borderId="15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4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4" fillId="4" borderId="3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7" fillId="0" borderId="17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1" fillId="0" borderId="8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4" fillId="2" borderId="6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13" borderId="17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7" fillId="0" borderId="25" xfId="0" applyFont="1" applyBorder="1" applyAlignment="1">
      <alignment horizontal="left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13" borderId="23" xfId="0" applyFont="1" applyFill="1" applyBorder="1" applyAlignment="1">
      <alignment horizontal="left" vertical="center"/>
    </xf>
    <xf numFmtId="0" fontId="3" fillId="13" borderId="24" xfId="0" applyFont="1" applyFill="1" applyBorder="1" applyAlignment="1">
      <alignment horizontal="left" vertical="center"/>
    </xf>
    <xf numFmtId="0" fontId="3" fillId="13" borderId="26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" fillId="8" borderId="39" xfId="0" applyFont="1" applyFill="1" applyBorder="1" applyAlignment="1">
      <alignment horizontal="left" vertical="center"/>
    </xf>
    <xf numFmtId="0" fontId="3" fillId="17" borderId="8" xfId="0" applyFont="1" applyFill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left" vertical="center"/>
    </xf>
    <xf numFmtId="0" fontId="9" fillId="0" borderId="17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17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3" borderId="23" xfId="0" applyFill="1" applyBorder="1" applyAlignment="1">
      <alignment horizontal="left" vertical="center"/>
    </xf>
    <xf numFmtId="0" fontId="15" fillId="10" borderId="41" xfId="0" applyFont="1" applyFill="1" applyBorder="1" applyAlignment="1">
      <alignment horizontal="center" vertical="center"/>
    </xf>
    <xf numFmtId="0" fontId="0" fillId="3" borderId="19" xfId="0" applyFill="1" applyBorder="1" applyAlignment="1">
      <alignment horizontal="left" vertical="center"/>
    </xf>
    <xf numFmtId="0" fontId="16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8" fillId="0" borderId="32" xfId="0" applyFont="1" applyBorder="1" applyAlignment="1">
      <alignment vertical="center"/>
    </xf>
    <xf numFmtId="0" fontId="18" fillId="0" borderId="14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10" fillId="0" borderId="57" xfId="0" applyFont="1" applyBorder="1" applyAlignment="1">
      <alignment horizontal="left" vertical="center"/>
    </xf>
    <xf numFmtId="0" fontId="10" fillId="0" borderId="59" xfId="0" applyFont="1" applyBorder="1" applyAlignment="1">
      <alignment horizontal="left" vertical="center"/>
    </xf>
    <xf numFmtId="0" fontId="29" fillId="0" borderId="57" xfId="0" applyFont="1" applyBorder="1" applyAlignment="1">
      <alignment horizontal="center"/>
    </xf>
    <xf numFmtId="0" fontId="29" fillId="0" borderId="59" xfId="0" applyFont="1" applyBorder="1" applyAlignment="1">
      <alignment horizontal="center"/>
    </xf>
    <xf numFmtId="0" fontId="10" fillId="0" borderId="3" xfId="0" applyFont="1" applyBorder="1" applyAlignment="1">
      <alignment horizontal="center" vertical="center"/>
    </xf>
    <xf numFmtId="0" fontId="0" fillId="0" borderId="32" xfId="0" applyBorder="1" applyAlignment="1">
      <alignment vertical="center"/>
    </xf>
    <xf numFmtId="0" fontId="0" fillId="0" borderId="39" xfId="0" applyBorder="1" applyAlignment="1">
      <alignment vertical="center"/>
    </xf>
    <xf numFmtId="0" fontId="17" fillId="3" borderId="15" xfId="0" applyFont="1" applyFill="1" applyBorder="1" applyAlignment="1">
      <alignment wrapText="1"/>
    </xf>
    <xf numFmtId="0" fontId="2" fillId="0" borderId="2" xfId="0" applyFont="1" applyBorder="1" applyAlignment="1"/>
    <xf numFmtId="0" fontId="2" fillId="0" borderId="4" xfId="0" applyFont="1" applyBorder="1" applyAlignment="1"/>
    <xf numFmtId="0" fontId="0" fillId="0" borderId="0" xfId="0" applyAlignment="1"/>
    <xf numFmtId="0" fontId="2" fillId="0" borderId="0" xfId="0" applyFont="1" applyAlignment="1"/>
    <xf numFmtId="0" fontId="29" fillId="0" borderId="0" xfId="0" applyFont="1" applyAlignment="1"/>
    <xf numFmtId="0" fontId="2" fillId="0" borderId="8" xfId="0" applyFont="1" applyBorder="1" applyAlignment="1"/>
    <xf numFmtId="0" fontId="2" fillId="0" borderId="10" xfId="0" applyFont="1" applyBorder="1" applyAlignment="1"/>
    <xf numFmtId="0" fontId="29" fillId="0" borderId="10" xfId="0" applyFont="1" applyBorder="1" applyAlignment="1"/>
    <xf numFmtId="0" fontId="28" fillId="0" borderId="10" xfId="0" applyFont="1" applyBorder="1" applyAlignment="1"/>
    <xf numFmtId="0" fontId="2" fillId="0" borderId="11" xfId="0" applyFont="1" applyBorder="1" applyAlignment="1"/>
    <xf numFmtId="0" fontId="2" fillId="0" borderId="6" xfId="0" applyFont="1" applyBorder="1" applyAlignment="1"/>
    <xf numFmtId="0" fontId="2" fillId="0" borderId="15" xfId="0" applyFont="1" applyBorder="1" applyAlignment="1"/>
    <xf numFmtId="0" fontId="2" fillId="0" borderId="16" xfId="0" applyFont="1" applyBorder="1" applyAlignment="1"/>
    <xf numFmtId="0" fontId="2" fillId="0" borderId="18" xfId="0" applyFont="1" applyBorder="1" applyAlignment="1"/>
    <xf numFmtId="0" fontId="2" fillId="0" borderId="19" xfId="0" applyFont="1" applyBorder="1" applyAlignment="1"/>
    <xf numFmtId="0" fontId="2" fillId="0" borderId="20" xfId="0" applyFont="1" applyBorder="1" applyAlignment="1"/>
    <xf numFmtId="0" fontId="2" fillId="0" borderId="21" xfId="0" applyFont="1" applyBorder="1" applyAlignment="1"/>
    <xf numFmtId="0" fontId="2" fillId="0" borderId="24" xfId="0" applyFont="1" applyBorder="1" applyAlignment="1"/>
    <xf numFmtId="0" fontId="2" fillId="13" borderId="15" xfId="0" applyFont="1" applyFill="1" applyBorder="1" applyAlignment="1"/>
    <xf numFmtId="0" fontId="2" fillId="0" borderId="26" xfId="0" applyFont="1" applyBorder="1" applyAlignment="1"/>
    <xf numFmtId="0" fontId="2" fillId="0" borderId="28" xfId="0" applyFont="1" applyBorder="1" applyAlignment="1"/>
    <xf numFmtId="0" fontId="2" fillId="0" borderId="29" xfId="0" applyFont="1" applyBorder="1" applyAlignment="1"/>
    <xf numFmtId="0" fontId="0" fillId="17" borderId="0" xfId="0" applyFill="1" applyAlignment="1"/>
    <xf numFmtId="0" fontId="30" fillId="0" borderId="2" xfId="0" applyFont="1" applyBorder="1" applyAlignment="1"/>
    <xf numFmtId="0" fontId="18" fillId="3" borderId="0" xfId="0" applyFont="1" applyFill="1" applyAlignment="1"/>
    <xf numFmtId="0" fontId="2" fillId="0" borderId="42" xfId="0" applyFont="1" applyBorder="1" applyAlignment="1"/>
    <xf numFmtId="0" fontId="17" fillId="3" borderId="43" xfId="0" applyFont="1" applyFill="1" applyBorder="1" applyAlignment="1"/>
    <xf numFmtId="0" fontId="17" fillId="3" borderId="44" xfId="0" applyFont="1" applyFill="1" applyBorder="1" applyAlignment="1"/>
    <xf numFmtId="0" fontId="2" fillId="0" borderId="45" xfId="0" applyFont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dandwiki.com/wiki/5e_Backgrounds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A3DE2-18E7-465C-B363-F235E36C6D29}">
  <sheetPr>
    <tabColor rgb="FFF4B084"/>
  </sheetPr>
  <dimension ref="A1:E23"/>
  <sheetViews>
    <sheetView workbookViewId="0">
      <pane ySplit="1" topLeftCell="A2" activePane="bottomLeft" state="frozen"/>
      <selection pane="bottomLeft" activeCell="E5" sqref="E5"/>
    </sheetView>
  </sheetViews>
  <sheetFormatPr defaultRowHeight="15"/>
  <cols>
    <col min="1" max="1" width="5.140625" bestFit="1" customWidth="1"/>
    <col min="2" max="2" width="18.7109375" bestFit="1" customWidth="1"/>
    <col min="3" max="3" width="27.7109375" bestFit="1" customWidth="1"/>
    <col min="4" max="4" width="38.28515625" bestFit="1" customWidth="1"/>
    <col min="5" max="5" width="61.5703125" bestFit="1" customWidth="1"/>
  </cols>
  <sheetData>
    <row r="1" spans="1:5" s="85" customFormat="1">
      <c r="A1" s="86" t="s">
        <v>0</v>
      </c>
      <c r="B1" s="86" t="s">
        <v>1</v>
      </c>
      <c r="C1" s="86" t="s">
        <v>2</v>
      </c>
      <c r="D1" s="86" t="s">
        <v>3</v>
      </c>
      <c r="E1" s="86" t="s">
        <v>4</v>
      </c>
    </row>
    <row r="2" spans="1:5">
      <c r="A2" s="87">
        <v>1</v>
      </c>
      <c r="B2" s="88" t="s">
        <v>5</v>
      </c>
      <c r="C2" s="89" t="s">
        <v>6</v>
      </c>
      <c r="D2" s="89" t="s">
        <v>7</v>
      </c>
      <c r="E2" s="90" t="s">
        <v>8</v>
      </c>
    </row>
    <row r="3" spans="1:5">
      <c r="A3" s="91">
        <v>2</v>
      </c>
      <c r="B3" s="92" t="s">
        <v>5</v>
      </c>
      <c r="C3" s="93" t="s">
        <v>9</v>
      </c>
      <c r="D3" s="93" t="s">
        <v>10</v>
      </c>
      <c r="E3" s="94" t="s">
        <v>11</v>
      </c>
    </row>
    <row r="4" spans="1:5">
      <c r="A4" s="87">
        <v>3</v>
      </c>
      <c r="B4" s="95" t="s">
        <v>12</v>
      </c>
      <c r="C4" s="89" t="s">
        <v>13</v>
      </c>
      <c r="D4" s="89" t="s">
        <v>14</v>
      </c>
      <c r="E4" s="90"/>
    </row>
    <row r="5" spans="1:5">
      <c r="A5" s="96">
        <v>4</v>
      </c>
      <c r="B5" s="97" t="s">
        <v>12</v>
      </c>
      <c r="C5" t="s">
        <v>15</v>
      </c>
      <c r="D5" t="s">
        <v>10</v>
      </c>
      <c r="E5" s="98"/>
    </row>
    <row r="6" spans="1:5">
      <c r="A6" s="96">
        <v>5</v>
      </c>
      <c r="B6" s="97" t="s">
        <v>12</v>
      </c>
      <c r="C6" t="s">
        <v>16</v>
      </c>
      <c r="D6" t="s">
        <v>10</v>
      </c>
      <c r="E6" s="98"/>
    </row>
    <row r="7" spans="1:5">
      <c r="A7" s="96">
        <v>6</v>
      </c>
      <c r="B7" s="97" t="s">
        <v>12</v>
      </c>
      <c r="C7" t="s">
        <v>17</v>
      </c>
      <c r="D7" t="s">
        <v>10</v>
      </c>
      <c r="E7" s="98"/>
    </row>
    <row r="8" spans="1:5">
      <c r="A8" s="96">
        <v>7</v>
      </c>
      <c r="B8" s="97" t="s">
        <v>12</v>
      </c>
      <c r="C8" t="s">
        <v>18</v>
      </c>
      <c r="D8" t="s">
        <v>10</v>
      </c>
      <c r="E8" s="98"/>
    </row>
    <row r="9" spans="1:5">
      <c r="A9" s="96">
        <v>8</v>
      </c>
      <c r="B9" s="97" t="s">
        <v>12</v>
      </c>
      <c r="C9" t="s">
        <v>19</v>
      </c>
      <c r="D9" t="s">
        <v>10</v>
      </c>
      <c r="E9" s="98"/>
    </row>
    <row r="10" spans="1:5">
      <c r="A10" s="96">
        <v>9</v>
      </c>
      <c r="B10" s="97" t="s">
        <v>12</v>
      </c>
      <c r="C10" s="59" t="s">
        <v>20</v>
      </c>
      <c r="D10" t="s">
        <v>10</v>
      </c>
      <c r="E10" s="109" t="s">
        <v>21</v>
      </c>
    </row>
    <row r="11" spans="1:5">
      <c r="A11" s="96">
        <v>10</v>
      </c>
      <c r="B11" s="97" t="s">
        <v>12</v>
      </c>
      <c r="C11" s="59" t="s">
        <v>22</v>
      </c>
      <c r="D11" t="s">
        <v>10</v>
      </c>
      <c r="E11" s="109" t="s">
        <v>23</v>
      </c>
    </row>
    <row r="12" spans="1:5">
      <c r="A12" s="96">
        <v>11</v>
      </c>
      <c r="B12" s="97" t="s">
        <v>12</v>
      </c>
      <c r="C12" t="s">
        <v>24</v>
      </c>
      <c r="D12" t="s">
        <v>25</v>
      </c>
      <c r="E12" s="98"/>
    </row>
    <row r="13" spans="1:5">
      <c r="A13" s="96">
        <v>12</v>
      </c>
      <c r="B13" s="97" t="s">
        <v>12</v>
      </c>
      <c r="C13" t="s">
        <v>26</v>
      </c>
      <c r="D13" s="59" t="s">
        <v>27</v>
      </c>
      <c r="E13" s="99" t="s">
        <v>28</v>
      </c>
    </row>
    <row r="14" spans="1:5">
      <c r="A14" s="96">
        <v>13</v>
      </c>
      <c r="B14" s="97" t="s">
        <v>12</v>
      </c>
      <c r="C14" t="s">
        <v>29</v>
      </c>
      <c r="D14" t="s">
        <v>30</v>
      </c>
      <c r="E14" s="99" t="s">
        <v>31</v>
      </c>
    </row>
    <row r="15" spans="1:5">
      <c r="A15" s="96">
        <v>14</v>
      </c>
      <c r="B15" s="97" t="s">
        <v>12</v>
      </c>
      <c r="C15" t="s">
        <v>32</v>
      </c>
      <c r="D15" t="s">
        <v>33</v>
      </c>
      <c r="E15" s="99" t="s">
        <v>34</v>
      </c>
    </row>
    <row r="16" spans="1:5">
      <c r="A16" s="91">
        <v>15</v>
      </c>
      <c r="B16" s="100" t="s">
        <v>12</v>
      </c>
      <c r="C16" s="93" t="s">
        <v>35</v>
      </c>
      <c r="D16" s="93" t="s">
        <v>36</v>
      </c>
      <c r="E16" s="94"/>
    </row>
    <row r="17" spans="1:5">
      <c r="A17" s="87">
        <v>16</v>
      </c>
      <c r="B17" s="101" t="s">
        <v>37</v>
      </c>
      <c r="C17" s="110" t="s">
        <v>38</v>
      </c>
      <c r="D17" s="89"/>
      <c r="E17" s="90"/>
    </row>
    <row r="18" spans="1:5">
      <c r="A18" s="96">
        <v>17</v>
      </c>
      <c r="B18" s="131" t="s">
        <v>37</v>
      </c>
      <c r="C18" s="59" t="s">
        <v>39</v>
      </c>
      <c r="D18" s="59" t="s">
        <v>40</v>
      </c>
      <c r="E18" s="98"/>
    </row>
    <row r="19" spans="1:5">
      <c r="A19" s="91">
        <v>18</v>
      </c>
      <c r="B19" s="102" t="s">
        <v>37</v>
      </c>
      <c r="C19" s="111" t="s">
        <v>41</v>
      </c>
      <c r="D19" s="93"/>
      <c r="E19" s="94"/>
    </row>
    <row r="20" spans="1:5">
      <c r="A20" s="103">
        <v>19</v>
      </c>
      <c r="B20" s="104" t="s">
        <v>12</v>
      </c>
      <c r="C20" s="105" t="s">
        <v>42</v>
      </c>
      <c r="D20" s="105" t="s">
        <v>43</v>
      </c>
      <c r="E20" s="106" t="s">
        <v>44</v>
      </c>
    </row>
    <row r="21" spans="1:5">
      <c r="A21" s="103">
        <v>20</v>
      </c>
      <c r="B21" s="107" t="s">
        <v>5</v>
      </c>
      <c r="C21" s="105" t="s">
        <v>45</v>
      </c>
      <c r="D21" s="105" t="s">
        <v>46</v>
      </c>
      <c r="E21" s="106"/>
    </row>
    <row r="23" spans="1:5">
      <c r="B23" s="132" t="s">
        <v>47</v>
      </c>
      <c r="C23" s="132" t="s">
        <v>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30D4C-A952-4EB1-8412-96E411ECE18E}">
  <sheetPr>
    <tabColor rgb="FFFFD966"/>
  </sheetPr>
  <dimension ref="B2:N23"/>
  <sheetViews>
    <sheetView workbookViewId="0">
      <selection activeCell="C4" sqref="C4"/>
    </sheetView>
  </sheetViews>
  <sheetFormatPr defaultColWidth="11.5703125" defaultRowHeight="15"/>
  <cols>
    <col min="2" max="2" width="6.42578125" bestFit="1" customWidth="1"/>
    <col min="3" max="3" width="15" bestFit="1" customWidth="1"/>
    <col min="4" max="4" width="6.7109375" bestFit="1" customWidth="1"/>
    <col min="5" max="5" width="4.7109375" bestFit="1" customWidth="1"/>
    <col min="6" max="6" width="10.42578125" bestFit="1" customWidth="1"/>
    <col min="7" max="7" width="6.7109375" bestFit="1" customWidth="1"/>
    <col min="8" max="8" width="4.7109375" bestFit="1" customWidth="1"/>
    <col min="9" max="9" width="7.5703125" bestFit="1" customWidth="1"/>
    <col min="10" max="10" width="6.7109375" bestFit="1" customWidth="1"/>
    <col min="11" max="11" width="7.5703125" customWidth="1"/>
    <col min="12" max="12" width="26.5703125" bestFit="1" customWidth="1"/>
    <col min="13" max="13" width="17.85546875" bestFit="1" customWidth="1"/>
    <col min="14" max="14" width="17.5703125" bestFit="1" customWidth="1"/>
  </cols>
  <sheetData>
    <row r="2" spans="2:14">
      <c r="B2" s="74"/>
      <c r="C2" s="74" t="s">
        <v>49</v>
      </c>
      <c r="D2" s="74" t="s">
        <v>50</v>
      </c>
      <c r="E2" s="74" t="s">
        <v>51</v>
      </c>
      <c r="F2" s="74" t="s">
        <v>52</v>
      </c>
      <c r="G2" s="74" t="s">
        <v>53</v>
      </c>
      <c r="H2" s="74" t="s">
        <v>54</v>
      </c>
      <c r="I2" s="74" t="s">
        <v>55</v>
      </c>
      <c r="L2" s="114" t="s">
        <v>56</v>
      </c>
      <c r="M2" s="113" t="s">
        <v>57</v>
      </c>
    </row>
    <row r="3" spans="2:14">
      <c r="B3" s="62" t="s">
        <v>58</v>
      </c>
      <c r="C3" s="63" t="s">
        <v>59</v>
      </c>
      <c r="D3" s="115">
        <v>10</v>
      </c>
      <c r="E3" s="115">
        <v>10</v>
      </c>
      <c r="F3" s="115">
        <v>10</v>
      </c>
      <c r="G3" s="115">
        <v>10</v>
      </c>
      <c r="H3" s="115">
        <v>10</v>
      </c>
      <c r="I3" s="116">
        <v>10</v>
      </c>
      <c r="L3" s="125" t="s">
        <v>60</v>
      </c>
      <c r="M3" s="124" t="s">
        <v>61</v>
      </c>
      <c r="N3" s="112"/>
    </row>
    <row r="4" spans="2:14">
      <c r="B4" s="62" t="s">
        <v>62</v>
      </c>
      <c r="C4" s="117" t="s">
        <v>63</v>
      </c>
      <c r="D4" s="65">
        <f>VLOOKUP($C4,'Look-ups'!$F2:$L14,2)</f>
        <v>0</v>
      </c>
      <c r="E4" s="65">
        <f>VLOOKUP($C4,'Look-ups'!$F:$L,3)</f>
        <v>0</v>
      </c>
      <c r="F4" s="65">
        <f>VLOOKUP($C4,'Look-ups'!$F:$L,4)</f>
        <v>0</v>
      </c>
      <c r="G4" s="65">
        <f>VLOOKUP($C4,'Look-ups'!$F:$L,5)</f>
        <v>0</v>
      </c>
      <c r="H4" s="65">
        <f>VLOOKUP($C4,'Look-ups'!$F:$L,6)</f>
        <v>0</v>
      </c>
      <c r="I4" s="66">
        <f>VLOOKUP($C4,'Look-ups'!$F:$L,7)</f>
        <v>0</v>
      </c>
      <c r="N4" s="112"/>
    </row>
    <row r="5" spans="2:14">
      <c r="B5" s="62"/>
      <c r="C5" s="64" t="s">
        <v>64</v>
      </c>
      <c r="D5" s="118">
        <v>0</v>
      </c>
      <c r="E5" s="118">
        <v>0</v>
      </c>
      <c r="F5" s="118">
        <v>0</v>
      </c>
      <c r="G5" s="118">
        <v>0</v>
      </c>
      <c r="H5" s="118">
        <v>0</v>
      </c>
      <c r="I5" s="119">
        <v>0</v>
      </c>
      <c r="N5" s="112"/>
    </row>
    <row r="6" spans="2:14">
      <c r="B6" s="62" t="s">
        <v>65</v>
      </c>
      <c r="C6" s="64"/>
      <c r="D6" s="118">
        <v>0</v>
      </c>
      <c r="E6" s="118">
        <v>0</v>
      </c>
      <c r="F6" s="118">
        <v>0</v>
      </c>
      <c r="G6" s="118">
        <v>0</v>
      </c>
      <c r="H6" s="118">
        <v>0</v>
      </c>
      <c r="I6" s="119">
        <v>0</v>
      </c>
      <c r="N6" s="112"/>
    </row>
    <row r="7" spans="2:14" s="64" customFormat="1">
      <c r="B7" s="120" t="s">
        <v>66</v>
      </c>
      <c r="C7" s="121"/>
      <c r="D7" s="122">
        <f t="shared" ref="D7:I7" si="0">SUM(D3:D6)</f>
        <v>10</v>
      </c>
      <c r="E7" s="122">
        <f t="shared" si="0"/>
        <v>10</v>
      </c>
      <c r="F7" s="122">
        <f t="shared" si="0"/>
        <v>10</v>
      </c>
      <c r="G7" s="122">
        <f t="shared" si="0"/>
        <v>10</v>
      </c>
      <c r="H7" s="122">
        <f t="shared" si="0"/>
        <v>10</v>
      </c>
      <c r="I7" s="123">
        <f t="shared" si="0"/>
        <v>10</v>
      </c>
      <c r="L7"/>
      <c r="M7"/>
    </row>
    <row r="8" spans="2:14">
      <c r="B8" s="68" t="s">
        <v>67</v>
      </c>
      <c r="C8" s="69"/>
      <c r="D8" s="70">
        <f t="shared" ref="D8:I8" si="1">ROUNDDOWN((D7/2),0)-5</f>
        <v>0</v>
      </c>
      <c r="E8" s="70">
        <f t="shared" si="1"/>
        <v>0</v>
      </c>
      <c r="F8" s="70">
        <f t="shared" si="1"/>
        <v>0</v>
      </c>
      <c r="G8" s="70">
        <f t="shared" si="1"/>
        <v>0</v>
      </c>
      <c r="H8" s="70">
        <f t="shared" si="1"/>
        <v>0</v>
      </c>
      <c r="I8" s="71">
        <f t="shared" si="1"/>
        <v>0</v>
      </c>
      <c r="N8" s="64"/>
    </row>
    <row r="11" spans="2:14" ht="26.25">
      <c r="C11" s="72" t="s">
        <v>68</v>
      </c>
      <c r="D11" s="72" t="s">
        <v>69</v>
      </c>
      <c r="E11" s="73"/>
      <c r="F11" s="72" t="s">
        <v>68</v>
      </c>
      <c r="G11" s="72" t="s">
        <v>69</v>
      </c>
      <c r="I11" s="72" t="s">
        <v>68</v>
      </c>
      <c r="J11" s="72" t="s">
        <v>69</v>
      </c>
      <c r="L11" s="72" t="s">
        <v>68</v>
      </c>
      <c r="M11" s="72" t="s">
        <v>69</v>
      </c>
    </row>
    <row r="12" spans="2:14">
      <c r="C12" s="74" t="s">
        <v>70</v>
      </c>
      <c r="D12" s="74" t="s">
        <v>67</v>
      </c>
      <c r="E12" s="73"/>
      <c r="F12" s="74" t="s">
        <v>71</v>
      </c>
      <c r="G12" s="74" t="s">
        <v>67</v>
      </c>
      <c r="I12" s="74" t="s">
        <v>72</v>
      </c>
      <c r="J12" s="74" t="s">
        <v>67</v>
      </c>
      <c r="L12" s="74" t="s">
        <v>73</v>
      </c>
      <c r="M12" s="74" t="s">
        <v>67</v>
      </c>
    </row>
    <row r="13" spans="2:14">
      <c r="C13" s="75">
        <v>15</v>
      </c>
      <c r="D13" s="76">
        <v>2</v>
      </c>
      <c r="E13" s="73"/>
      <c r="F13" s="75">
        <v>15</v>
      </c>
      <c r="G13" s="76">
        <v>2</v>
      </c>
      <c r="I13" s="75">
        <v>18</v>
      </c>
      <c r="J13" s="76">
        <v>4</v>
      </c>
      <c r="L13" s="75">
        <v>16</v>
      </c>
      <c r="M13" s="76">
        <v>3</v>
      </c>
    </row>
    <row r="14" spans="2:14">
      <c r="C14" s="77">
        <v>14</v>
      </c>
      <c r="D14" s="78">
        <v>2</v>
      </c>
      <c r="E14" s="73"/>
      <c r="F14" s="77">
        <v>13</v>
      </c>
      <c r="G14" s="78">
        <v>1</v>
      </c>
      <c r="I14" s="77">
        <v>13</v>
      </c>
      <c r="J14" s="78">
        <v>1</v>
      </c>
      <c r="L14" s="77">
        <v>14</v>
      </c>
      <c r="M14" s="78">
        <v>2</v>
      </c>
    </row>
    <row r="15" spans="2:14">
      <c r="C15" s="75">
        <v>13</v>
      </c>
      <c r="D15" s="76">
        <v>1</v>
      </c>
      <c r="E15" s="73"/>
      <c r="F15" s="75">
        <v>13</v>
      </c>
      <c r="G15" s="76">
        <v>1</v>
      </c>
      <c r="I15" s="75">
        <v>12</v>
      </c>
      <c r="J15" s="76">
        <v>1</v>
      </c>
      <c r="L15" s="75">
        <v>13</v>
      </c>
      <c r="M15" s="76">
        <v>1</v>
      </c>
    </row>
    <row r="16" spans="2:14">
      <c r="C16" s="77">
        <v>12</v>
      </c>
      <c r="D16" s="78">
        <v>1</v>
      </c>
      <c r="E16" s="73"/>
      <c r="F16" s="77">
        <v>12</v>
      </c>
      <c r="G16" s="78">
        <v>1</v>
      </c>
      <c r="I16" s="77">
        <v>11</v>
      </c>
      <c r="J16" s="78">
        <v>0</v>
      </c>
      <c r="L16" s="77">
        <v>11</v>
      </c>
      <c r="M16" s="78">
        <v>0</v>
      </c>
    </row>
    <row r="17" spans="3:13">
      <c r="C17" s="75">
        <v>10</v>
      </c>
      <c r="D17" s="76">
        <v>0</v>
      </c>
      <c r="E17" s="73"/>
      <c r="F17" s="75">
        <v>11</v>
      </c>
      <c r="G17" s="76">
        <v>0</v>
      </c>
      <c r="I17" s="75">
        <v>10</v>
      </c>
      <c r="J17" s="76">
        <v>0</v>
      </c>
      <c r="L17" s="75">
        <v>10</v>
      </c>
      <c r="M17" s="76">
        <v>0</v>
      </c>
    </row>
    <row r="18" spans="3:13">
      <c r="C18" s="79">
        <v>8</v>
      </c>
      <c r="D18" s="79">
        <v>-1</v>
      </c>
      <c r="E18" s="73"/>
      <c r="F18" s="79">
        <v>10</v>
      </c>
      <c r="G18" s="80">
        <v>0</v>
      </c>
      <c r="I18" s="79">
        <v>8</v>
      </c>
      <c r="J18" s="79">
        <v>-1</v>
      </c>
      <c r="L18" s="79">
        <v>8</v>
      </c>
      <c r="M18" s="79">
        <v>-1</v>
      </c>
    </row>
    <row r="19" spans="3:13">
      <c r="C19" s="81" t="s">
        <v>74</v>
      </c>
      <c r="D19" s="82">
        <f>SUM(D13:D18)</f>
        <v>5</v>
      </c>
      <c r="E19" s="83"/>
      <c r="F19" s="84"/>
      <c r="G19" s="82">
        <f>SUM(G13:G18)</f>
        <v>5</v>
      </c>
      <c r="H19" s="58"/>
      <c r="I19" s="58"/>
      <c r="J19" s="82">
        <f>SUM(J13:J18)</f>
        <v>5</v>
      </c>
      <c r="K19" s="82"/>
      <c r="M19" s="82">
        <f>SUM(M13:M18)</f>
        <v>5</v>
      </c>
    </row>
    <row r="21" spans="3:13" s="64" customFormat="1">
      <c r="C21" s="64" t="s">
        <v>75</v>
      </c>
      <c r="F21" s="64" t="s">
        <v>76</v>
      </c>
      <c r="G21" s="64" t="s">
        <v>77</v>
      </c>
      <c r="I21" s="64" t="s">
        <v>78</v>
      </c>
      <c r="L21" s="64" t="s">
        <v>79</v>
      </c>
    </row>
    <row r="23" spans="3:13">
      <c r="C23" s="64" t="s">
        <v>80</v>
      </c>
      <c r="D23" s="64" t="s">
        <v>66</v>
      </c>
      <c r="E23" s="67" t="s">
        <v>81</v>
      </c>
    </row>
  </sheetData>
  <dataValidations count="1">
    <dataValidation allowBlank="1" showInputMessage="1" showErrorMessage="1" sqref="C5:C6" xr:uid="{F55AD8B5-AF9E-4C45-AEDF-528A0C7E5FBC}"/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25451DD-7965-4F8F-8C10-FDB154480A01}">
          <x14:formula1>
            <xm:f>'Look-ups'!$F$2:$F$15</xm:f>
          </x14:formula1>
          <xm:sqref>C4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8EA9DB"/>
    <pageSetUpPr fitToPage="1"/>
  </sheetPr>
  <dimension ref="A1:AQ79"/>
  <sheetViews>
    <sheetView tabSelected="1" workbookViewId="0">
      <selection activeCell="AM37" sqref="AM37"/>
    </sheetView>
  </sheetViews>
  <sheetFormatPr defaultColWidth="15.140625" defaultRowHeight="15" customHeight="1"/>
  <cols>
    <col min="1" max="1" width="3.28515625" customWidth="1"/>
    <col min="2" max="2" width="3" bestFit="1" customWidth="1"/>
    <col min="3" max="4" width="3.28515625" customWidth="1"/>
    <col min="5" max="5" width="3.5703125" bestFit="1" customWidth="1"/>
    <col min="6" max="6" width="2.140625" bestFit="1" customWidth="1"/>
    <col min="7" max="11" width="3.28515625" customWidth="1"/>
    <col min="12" max="12" width="2.7109375" bestFit="1" customWidth="1"/>
    <col min="13" max="15" width="3.28515625" customWidth="1"/>
    <col min="16" max="16" width="2" bestFit="1" customWidth="1"/>
    <col min="17" max="18" width="3.28515625" customWidth="1"/>
    <col min="19" max="20" width="3" bestFit="1" customWidth="1"/>
    <col min="21" max="21" width="3.28515625" customWidth="1"/>
    <col min="22" max="22" width="2.85546875" customWidth="1"/>
    <col min="23" max="23" width="2.28515625" customWidth="1"/>
    <col min="24" max="24" width="13.85546875" customWidth="1"/>
    <col min="25" max="36" width="3.28515625" customWidth="1"/>
    <col min="37" max="37" width="3.140625" bestFit="1" customWidth="1"/>
    <col min="38" max="38" width="6.140625" bestFit="1" customWidth="1"/>
    <col min="39" max="39" width="10.28515625" bestFit="1" customWidth="1"/>
    <col min="40" max="40" width="6.5703125" bestFit="1" customWidth="1"/>
    <col min="41" max="41" width="19.140625" bestFit="1" customWidth="1"/>
    <col min="42" max="42" width="4" bestFit="1" customWidth="1"/>
    <col min="43" max="43" width="7" bestFit="1" customWidth="1"/>
  </cols>
  <sheetData>
    <row r="1" spans="1:43" ht="12" customHeight="1">
      <c r="A1" s="228" t="s">
        <v>82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1"/>
      <c r="O1" s="233" t="s">
        <v>83</v>
      </c>
      <c r="P1" s="259"/>
      <c r="Q1" s="168">
        <v>1</v>
      </c>
      <c r="R1" s="259"/>
      <c r="S1" s="259"/>
      <c r="T1" s="259"/>
      <c r="U1" s="173" t="s">
        <v>84</v>
      </c>
      <c r="V1" s="259"/>
      <c r="W1" s="259"/>
      <c r="X1" s="168" t="s">
        <v>85</v>
      </c>
      <c r="Y1" s="259"/>
      <c r="Z1" s="259"/>
      <c r="AA1" s="259"/>
      <c r="AB1" s="173" t="s">
        <v>86</v>
      </c>
      <c r="AC1" s="259"/>
      <c r="AD1" s="259"/>
      <c r="AE1" s="259"/>
      <c r="AF1" s="168">
        <f>0</f>
        <v>0</v>
      </c>
      <c r="AG1" s="259"/>
      <c r="AH1" s="259"/>
      <c r="AI1" s="1"/>
      <c r="AJ1" s="141"/>
      <c r="AK1" s="2" t="s">
        <v>87</v>
      </c>
      <c r="AL1" s="2" t="s">
        <v>88</v>
      </c>
      <c r="AN1" s="2"/>
      <c r="AO1" s="3">
        <v>1</v>
      </c>
      <c r="AP1" s="3">
        <v>2</v>
      </c>
      <c r="AQ1" s="3">
        <v>300</v>
      </c>
    </row>
    <row r="2" spans="1:43" ht="12" customHeight="1">
      <c r="A2" s="227" t="s">
        <v>89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1"/>
      <c r="O2" s="234" t="s">
        <v>90</v>
      </c>
      <c r="P2" s="261"/>
      <c r="Q2" s="208" t="s">
        <v>91</v>
      </c>
      <c r="R2" s="260"/>
      <c r="S2" s="260"/>
      <c r="T2" s="260"/>
      <c r="U2" s="206" t="s">
        <v>92</v>
      </c>
      <c r="V2" s="261"/>
      <c r="W2" s="261"/>
      <c r="X2" s="208" t="s">
        <v>93</v>
      </c>
      <c r="Y2" s="260"/>
      <c r="Z2" s="260"/>
      <c r="AA2" s="260"/>
      <c r="AB2" s="206" t="s">
        <v>94</v>
      </c>
      <c r="AC2" s="261"/>
      <c r="AD2" s="261"/>
      <c r="AE2" s="261"/>
      <c r="AF2" s="235">
        <f>AP25</f>
        <v>300</v>
      </c>
      <c r="AG2" s="262"/>
      <c r="AH2" s="262"/>
      <c r="AI2" s="1"/>
      <c r="AJ2" s="141"/>
      <c r="AK2" s="2">
        <v>1</v>
      </c>
      <c r="AL2" s="61">
        <f>VLOOKUP(Q2,'Look-ups'!Q2:T14,4,FALSE)</f>
        <v>1</v>
      </c>
      <c r="AN2" s="2"/>
      <c r="AO2" s="3">
        <v>2</v>
      </c>
      <c r="AP2" s="3">
        <v>2</v>
      </c>
      <c r="AQ2" s="3">
        <v>900</v>
      </c>
    </row>
    <row r="3" spans="1:43" ht="12" customHeight="1">
      <c r="A3" s="263"/>
      <c r="B3" s="260"/>
      <c r="C3" s="260"/>
      <c r="D3" s="260"/>
      <c r="E3" s="260"/>
      <c r="F3" s="260"/>
      <c r="G3" s="260"/>
      <c r="H3" s="260"/>
      <c r="I3" s="260"/>
      <c r="J3" s="260"/>
      <c r="K3" s="260"/>
      <c r="L3" s="260"/>
      <c r="M3" s="260"/>
      <c r="N3" s="1"/>
      <c r="O3" s="229" t="s">
        <v>95</v>
      </c>
      <c r="P3" s="264"/>
      <c r="Q3" s="179" t="str">
        <f>Generation!C4</f>
        <v>Choose</v>
      </c>
      <c r="R3" s="264"/>
      <c r="S3" s="264"/>
      <c r="T3" s="137"/>
      <c r="U3" s="179" t="s">
        <v>18</v>
      </c>
      <c r="V3" s="265"/>
      <c r="W3" s="266"/>
      <c r="X3" s="207" t="s">
        <v>96</v>
      </c>
      <c r="Y3" s="264"/>
      <c r="Z3" s="264"/>
      <c r="AA3" s="264"/>
      <c r="AB3" s="229" t="s">
        <v>97</v>
      </c>
      <c r="AC3" s="264"/>
      <c r="AD3" s="264"/>
      <c r="AE3" s="264"/>
      <c r="AF3" s="207" t="s">
        <v>98</v>
      </c>
      <c r="AG3" s="264"/>
      <c r="AH3" s="264"/>
      <c r="AI3" s="1"/>
      <c r="AJ3" s="141"/>
      <c r="AK3" s="2">
        <v>2</v>
      </c>
      <c r="AL3" s="2"/>
      <c r="AN3" s="2"/>
      <c r="AO3" s="3">
        <v>3</v>
      </c>
      <c r="AP3" s="3">
        <v>2</v>
      </c>
      <c r="AQ3" s="3">
        <v>2700</v>
      </c>
    </row>
    <row r="4" spans="1:43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41"/>
      <c r="AK4" s="2">
        <v>3</v>
      </c>
      <c r="AL4" s="2"/>
      <c r="AN4" s="2"/>
      <c r="AO4" s="3">
        <v>4</v>
      </c>
      <c r="AP4" s="3">
        <v>2</v>
      </c>
      <c r="AQ4" s="3">
        <v>6500</v>
      </c>
    </row>
    <row r="5" spans="1:43" ht="12" customHeight="1">
      <c r="A5" s="197" t="s">
        <v>99</v>
      </c>
      <c r="B5" s="259"/>
      <c r="C5" s="259"/>
      <c r="D5" s="1"/>
      <c r="E5" s="216">
        <f>AP23</f>
        <v>2</v>
      </c>
      <c r="F5" s="259"/>
      <c r="G5" s="202" t="s">
        <v>100</v>
      </c>
      <c r="H5" s="259"/>
      <c r="I5" s="259"/>
      <c r="J5" s="259"/>
      <c r="K5" s="1"/>
      <c r="L5" s="232" t="s">
        <v>101</v>
      </c>
      <c r="M5" s="258"/>
      <c r="N5" s="267"/>
      <c r="O5" s="4"/>
      <c r="P5" s="170" t="s">
        <v>102</v>
      </c>
      <c r="Q5" s="258"/>
      <c r="R5" s="267"/>
      <c r="S5" s="5"/>
      <c r="T5" s="170" t="s">
        <v>103</v>
      </c>
      <c r="U5" s="258"/>
      <c r="V5" s="267"/>
      <c r="W5" s="6"/>
      <c r="X5" s="135" t="s">
        <v>104</v>
      </c>
      <c r="Y5" s="136"/>
      <c r="Z5" s="136"/>
      <c r="AA5" s="136"/>
      <c r="AB5" s="136"/>
      <c r="AC5" s="136"/>
      <c r="AD5" s="136"/>
      <c r="AE5" s="136"/>
      <c r="AF5" s="136"/>
      <c r="AG5" s="136"/>
      <c r="AH5" s="108"/>
      <c r="AI5" s="1"/>
      <c r="AJ5" s="141"/>
      <c r="AK5" s="2">
        <v>4</v>
      </c>
      <c r="AL5" s="2"/>
      <c r="AN5" s="2"/>
      <c r="AO5" s="3">
        <v>5</v>
      </c>
      <c r="AP5" s="3">
        <v>3</v>
      </c>
      <c r="AQ5" s="3">
        <v>14000</v>
      </c>
    </row>
    <row r="6" spans="1:43" ht="12" customHeight="1">
      <c r="A6" s="198">
        <f>ROUNDDOWN((B9/2),0)-5</f>
        <v>0</v>
      </c>
      <c r="B6" s="261"/>
      <c r="C6" s="261"/>
      <c r="D6" s="1"/>
      <c r="E6" s="263"/>
      <c r="F6" s="261"/>
      <c r="G6" s="268"/>
      <c r="H6" s="260"/>
      <c r="I6" s="260"/>
      <c r="J6" s="260"/>
      <c r="K6" s="1"/>
      <c r="L6" s="231">
        <f>(A12*AP28)+AP30+(VLOOKUP(AF3,'Look-ups'!A20:C21,2,FALSE))</f>
        <v>10</v>
      </c>
      <c r="M6" s="269"/>
      <c r="N6" s="270"/>
      <c r="O6" s="7"/>
      <c r="P6" s="230">
        <f>A12</f>
        <v>0</v>
      </c>
      <c r="Q6" s="269"/>
      <c r="R6" s="270"/>
      <c r="S6" s="8"/>
      <c r="T6" s="143">
        <v>30</v>
      </c>
      <c r="U6" s="169" t="s">
        <v>105</v>
      </c>
      <c r="V6" s="269"/>
      <c r="W6" s="9"/>
      <c r="X6" s="204" t="s">
        <v>106</v>
      </c>
      <c r="Y6" s="269"/>
      <c r="Z6" s="269"/>
      <c r="AA6" s="269"/>
      <c r="AB6" s="269"/>
      <c r="AC6" s="269"/>
      <c r="AD6" s="269"/>
      <c r="AE6" s="269"/>
      <c r="AF6" s="269"/>
      <c r="AG6" s="269"/>
      <c r="AH6" s="269"/>
      <c r="AI6" s="1"/>
      <c r="AJ6" s="141"/>
      <c r="AK6" s="2">
        <v>5</v>
      </c>
      <c r="AL6" s="2"/>
      <c r="AN6" s="2"/>
      <c r="AO6" s="3">
        <v>6</v>
      </c>
      <c r="AP6" s="3">
        <v>3</v>
      </c>
      <c r="AQ6" s="3">
        <v>23000</v>
      </c>
    </row>
    <row r="7" spans="1:43" ht="12" customHeight="1">
      <c r="A7" s="263"/>
      <c r="B7" s="260"/>
      <c r="C7" s="261"/>
      <c r="D7" s="1"/>
      <c r="E7" s="1"/>
      <c r="F7" s="1"/>
      <c r="G7" s="1"/>
      <c r="H7" s="1"/>
      <c r="I7" s="1"/>
      <c r="J7" s="1"/>
      <c r="K7" s="1"/>
      <c r="L7" s="271"/>
      <c r="M7" s="272"/>
      <c r="N7" s="273"/>
      <c r="O7" s="8"/>
      <c r="P7" s="274"/>
      <c r="Q7" s="272"/>
      <c r="R7" s="273"/>
      <c r="S7" s="8"/>
      <c r="T7" s="142">
        <f>T6/5</f>
        <v>6</v>
      </c>
      <c r="U7" s="172" t="s">
        <v>107</v>
      </c>
      <c r="V7" s="272"/>
      <c r="W7" s="9"/>
      <c r="X7" s="205" t="s">
        <v>108</v>
      </c>
      <c r="Y7" s="260"/>
      <c r="Z7" s="260"/>
      <c r="AA7" s="260"/>
      <c r="AB7" s="260"/>
      <c r="AC7" s="260"/>
      <c r="AD7" s="260"/>
      <c r="AE7" s="260"/>
      <c r="AF7" s="260"/>
      <c r="AG7" s="260"/>
      <c r="AH7" s="260"/>
      <c r="AI7" s="1"/>
      <c r="AJ7" s="141"/>
      <c r="AK7" s="2">
        <v>6</v>
      </c>
      <c r="AL7" s="2"/>
      <c r="AN7" s="2"/>
      <c r="AO7" s="3">
        <v>7</v>
      </c>
      <c r="AP7" s="3">
        <v>3</v>
      </c>
      <c r="AQ7" s="3">
        <v>34000</v>
      </c>
    </row>
    <row r="8" spans="1:43" ht="12" customHeight="1">
      <c r="A8" s="263"/>
      <c r="B8" s="261"/>
      <c r="C8" s="261"/>
      <c r="D8" s="1"/>
      <c r="E8" s="182" t="s">
        <v>109</v>
      </c>
      <c r="F8" s="258"/>
      <c r="G8" s="258"/>
      <c r="H8" s="258"/>
      <c r="I8" s="258"/>
      <c r="J8" s="258"/>
      <c r="K8" s="1"/>
      <c r="L8" s="10"/>
      <c r="M8" s="8"/>
      <c r="N8" s="8"/>
      <c r="O8" s="11"/>
      <c r="P8" s="8"/>
      <c r="Q8" s="8"/>
      <c r="R8" s="8"/>
      <c r="S8" s="11"/>
      <c r="T8" s="8"/>
      <c r="U8" s="8"/>
      <c r="V8" s="12"/>
      <c r="W8" s="9"/>
      <c r="X8" s="205" t="s">
        <v>110</v>
      </c>
      <c r="Y8" s="260"/>
      <c r="Z8" s="260"/>
      <c r="AA8" s="260"/>
      <c r="AB8" s="260"/>
      <c r="AC8" s="260"/>
      <c r="AD8" s="260"/>
      <c r="AE8" s="260"/>
      <c r="AF8" s="260"/>
      <c r="AG8" s="260"/>
      <c r="AH8" s="260"/>
      <c r="AI8" s="1"/>
      <c r="AJ8" s="141"/>
      <c r="AK8" s="2">
        <v>7</v>
      </c>
      <c r="AL8" s="2"/>
      <c r="AN8" s="2"/>
      <c r="AO8" s="3">
        <v>8</v>
      </c>
      <c r="AP8" s="3">
        <v>3</v>
      </c>
      <c r="AQ8" s="3">
        <v>48000</v>
      </c>
    </row>
    <row r="9" spans="1:43" ht="12" customHeight="1">
      <c r="A9" s="13"/>
      <c r="B9" s="14">
        <f>Generation!D7</f>
        <v>10</v>
      </c>
      <c r="C9" s="13"/>
      <c r="D9" s="1"/>
      <c r="E9" s="17">
        <v>1</v>
      </c>
      <c r="F9" s="15">
        <f>A6+E9*$E$5</f>
        <v>2</v>
      </c>
      <c r="G9" s="203" t="s">
        <v>111</v>
      </c>
      <c r="H9" s="269"/>
      <c r="I9" s="269"/>
      <c r="J9" s="269"/>
      <c r="K9" s="1"/>
      <c r="L9" s="16"/>
      <c r="M9" s="178" t="s">
        <v>112</v>
      </c>
      <c r="N9" s="275"/>
      <c r="O9" s="275"/>
      <c r="P9" s="275"/>
      <c r="Q9" s="275"/>
      <c r="R9" s="275"/>
      <c r="S9" s="275"/>
      <c r="T9" s="275"/>
      <c r="U9" s="275"/>
      <c r="V9" s="12"/>
      <c r="W9" s="9"/>
      <c r="X9" s="205" t="s">
        <v>113</v>
      </c>
      <c r="Y9" s="260"/>
      <c r="Z9" s="260"/>
      <c r="AA9" s="260"/>
      <c r="AB9" s="260"/>
      <c r="AC9" s="260"/>
      <c r="AD9" s="260"/>
      <c r="AE9" s="260"/>
      <c r="AF9" s="260"/>
      <c r="AG9" s="260"/>
      <c r="AH9" s="260"/>
      <c r="AI9" s="1"/>
      <c r="AJ9" s="141"/>
      <c r="AK9" s="2">
        <v>8</v>
      </c>
      <c r="AL9" s="2"/>
      <c r="AN9" s="2"/>
      <c r="AO9" s="3">
        <v>9</v>
      </c>
      <c r="AP9" s="3">
        <v>4</v>
      </c>
      <c r="AQ9" s="3">
        <v>64000</v>
      </c>
    </row>
    <row r="10" spans="1:43" ht="12" customHeight="1">
      <c r="A10" s="13"/>
      <c r="B10" s="1"/>
      <c r="C10" s="1"/>
      <c r="D10" s="1"/>
      <c r="E10" s="17"/>
      <c r="F10" s="15">
        <f>A12+E10*$E$5</f>
        <v>0</v>
      </c>
      <c r="G10" s="199" t="s">
        <v>114</v>
      </c>
      <c r="H10" s="260"/>
      <c r="I10" s="260"/>
      <c r="J10" s="260"/>
      <c r="K10" s="1"/>
      <c r="L10" s="16"/>
      <c r="M10" s="213" t="s">
        <v>115</v>
      </c>
      <c r="N10" s="269"/>
      <c r="O10" s="269"/>
      <c r="P10" s="269"/>
      <c r="Q10" s="269"/>
      <c r="R10" s="269"/>
      <c r="S10" s="269"/>
      <c r="T10" s="177">
        <f>AL22</f>
        <v>1</v>
      </c>
      <c r="U10" s="269"/>
      <c r="V10" s="12"/>
      <c r="W10" s="13"/>
      <c r="X10" s="205" t="s">
        <v>116</v>
      </c>
      <c r="Y10" s="260"/>
      <c r="Z10" s="260"/>
      <c r="AA10" s="260"/>
      <c r="AB10" s="260"/>
      <c r="AC10" s="260"/>
      <c r="AD10" s="260"/>
      <c r="AE10" s="260"/>
      <c r="AF10" s="260"/>
      <c r="AG10" s="260"/>
      <c r="AH10" s="260"/>
      <c r="AI10" s="1"/>
      <c r="AJ10" s="141"/>
      <c r="AK10" s="2">
        <v>9</v>
      </c>
      <c r="AL10" s="2"/>
      <c r="AN10" s="2"/>
      <c r="AO10" s="3">
        <v>10</v>
      </c>
      <c r="AP10" s="3">
        <v>4</v>
      </c>
      <c r="AQ10" s="3">
        <v>85000</v>
      </c>
    </row>
    <row r="11" spans="1:43" ht="12" customHeight="1">
      <c r="A11" s="197" t="s">
        <v>117</v>
      </c>
      <c r="B11" s="259"/>
      <c r="C11" s="259"/>
      <c r="D11" s="1"/>
      <c r="E11" s="17">
        <v>1</v>
      </c>
      <c r="F11" s="15">
        <f>A18+E11*$E$5</f>
        <v>2</v>
      </c>
      <c r="G11" s="199" t="s">
        <v>118</v>
      </c>
      <c r="H11" s="260"/>
      <c r="I11" s="260"/>
      <c r="J11" s="260"/>
      <c r="K11" s="1"/>
      <c r="L11" s="16"/>
      <c r="M11" s="176" t="s">
        <v>119</v>
      </c>
      <c r="N11" s="260"/>
      <c r="O11" s="260"/>
      <c r="P11" s="260"/>
      <c r="Q11" s="260"/>
      <c r="R11" s="260"/>
      <c r="S11" s="260"/>
      <c r="T11" s="171">
        <v>1</v>
      </c>
      <c r="U11" s="260"/>
      <c r="V11" s="12"/>
      <c r="W11" s="13"/>
      <c r="X11" s="205" t="s">
        <v>120</v>
      </c>
      <c r="Y11" s="260"/>
      <c r="Z11" s="260"/>
      <c r="AA11" s="260"/>
      <c r="AB11" s="260"/>
      <c r="AC11" s="260"/>
      <c r="AD11" s="260"/>
      <c r="AE11" s="260"/>
      <c r="AF11" s="260"/>
      <c r="AG11" s="260"/>
      <c r="AH11" s="260"/>
      <c r="AI11" s="1"/>
      <c r="AJ11" s="141"/>
      <c r="AK11" s="2">
        <v>10</v>
      </c>
      <c r="AL11" s="2"/>
      <c r="AN11" s="2"/>
      <c r="AO11" s="3">
        <v>11</v>
      </c>
      <c r="AP11" s="3">
        <v>4</v>
      </c>
      <c r="AQ11" s="3">
        <v>100000</v>
      </c>
    </row>
    <row r="12" spans="1:43" ht="12" customHeight="1">
      <c r="A12" s="198">
        <f>ROUNDDOWN((B15/2),0)-5</f>
        <v>0</v>
      </c>
      <c r="B12" s="261"/>
      <c r="C12" s="261"/>
      <c r="D12" s="1"/>
      <c r="E12" s="17"/>
      <c r="F12" s="15">
        <f>A24+E12*$E$5</f>
        <v>0</v>
      </c>
      <c r="G12" s="199" t="s">
        <v>121</v>
      </c>
      <c r="H12" s="260"/>
      <c r="I12" s="260"/>
      <c r="J12" s="260"/>
      <c r="K12" s="1"/>
      <c r="L12" s="16"/>
      <c r="M12" s="268"/>
      <c r="N12" s="260"/>
      <c r="O12" s="260"/>
      <c r="P12" s="260"/>
      <c r="Q12" s="260"/>
      <c r="R12" s="260"/>
      <c r="S12" s="260"/>
      <c r="T12" s="268"/>
      <c r="U12" s="260"/>
      <c r="V12" s="12"/>
      <c r="W12" s="9"/>
      <c r="X12" s="205"/>
      <c r="Y12" s="260"/>
      <c r="Z12" s="260"/>
      <c r="AA12" s="260"/>
      <c r="AB12" s="260"/>
      <c r="AC12" s="260"/>
      <c r="AD12" s="260"/>
      <c r="AE12" s="260"/>
      <c r="AF12" s="260"/>
      <c r="AG12" s="260"/>
      <c r="AH12" s="260"/>
      <c r="AI12" s="1"/>
      <c r="AJ12" s="141"/>
      <c r="AK12" s="2">
        <v>11</v>
      </c>
      <c r="AL12" s="2"/>
      <c r="AN12" s="2"/>
      <c r="AO12" s="3">
        <v>12</v>
      </c>
      <c r="AP12" s="3">
        <v>4</v>
      </c>
      <c r="AQ12" s="3">
        <v>120000</v>
      </c>
    </row>
    <row r="13" spans="1:43" ht="12" customHeight="1">
      <c r="A13" s="263"/>
      <c r="B13" s="260"/>
      <c r="C13" s="261"/>
      <c r="D13" s="1"/>
      <c r="E13" s="17"/>
      <c r="F13" s="15">
        <f>A30+E13*$E$5</f>
        <v>0</v>
      </c>
      <c r="G13" s="199" t="s">
        <v>122</v>
      </c>
      <c r="H13" s="260"/>
      <c r="I13" s="260"/>
      <c r="J13" s="260"/>
      <c r="K13" s="1"/>
      <c r="L13" s="16"/>
      <c r="M13" s="175" t="s">
        <v>123</v>
      </c>
      <c r="N13" s="272"/>
      <c r="O13" s="272"/>
      <c r="P13" s="272"/>
      <c r="Q13" s="272"/>
      <c r="R13" s="272"/>
      <c r="S13" s="272"/>
      <c r="T13" s="180">
        <v>0</v>
      </c>
      <c r="U13" s="272"/>
      <c r="V13" s="12"/>
      <c r="W13" s="9"/>
      <c r="X13" s="204" t="s">
        <v>124</v>
      </c>
      <c r="Y13" s="260"/>
      <c r="Z13" s="260"/>
      <c r="AA13" s="260"/>
      <c r="AB13" s="260"/>
      <c r="AC13" s="260"/>
      <c r="AD13" s="260"/>
      <c r="AE13" s="260"/>
      <c r="AF13" s="260"/>
      <c r="AG13" s="260"/>
      <c r="AH13" s="260"/>
      <c r="AI13" s="1"/>
      <c r="AJ13" s="141"/>
      <c r="AK13" s="2">
        <v>12</v>
      </c>
      <c r="AL13" s="2"/>
      <c r="AN13" s="2"/>
      <c r="AO13" s="3">
        <v>13</v>
      </c>
      <c r="AP13" s="3">
        <v>5</v>
      </c>
      <c r="AQ13" s="3">
        <v>140000</v>
      </c>
    </row>
    <row r="14" spans="1:43" ht="12" customHeight="1">
      <c r="A14" s="263"/>
      <c r="B14" s="261"/>
      <c r="C14" s="261"/>
      <c r="D14" s="1"/>
      <c r="E14" s="18"/>
      <c r="F14" s="19">
        <f>A36+E14*$E$5</f>
        <v>0</v>
      </c>
      <c r="G14" s="200" t="s">
        <v>125</v>
      </c>
      <c r="H14" s="264"/>
      <c r="I14" s="264"/>
      <c r="J14" s="264"/>
      <c r="K14" s="1"/>
      <c r="L14" s="16"/>
      <c r="M14" s="7"/>
      <c r="N14" s="7"/>
      <c r="O14" s="7"/>
      <c r="P14" s="7"/>
      <c r="Q14" s="20"/>
      <c r="R14" s="20"/>
      <c r="S14" s="20"/>
      <c r="T14" s="20"/>
      <c r="U14" s="20"/>
      <c r="V14" s="12"/>
      <c r="W14" s="9"/>
      <c r="X14" s="205" t="s">
        <v>126</v>
      </c>
      <c r="Y14" s="260"/>
      <c r="Z14" s="260"/>
      <c r="AA14" s="260"/>
      <c r="AB14" s="260"/>
      <c r="AC14" s="260"/>
      <c r="AD14" s="260"/>
      <c r="AE14" s="260"/>
      <c r="AF14" s="260"/>
      <c r="AG14" s="260"/>
      <c r="AH14" s="260"/>
      <c r="AI14" s="1"/>
      <c r="AJ14" s="141"/>
      <c r="AK14" s="2">
        <v>13</v>
      </c>
      <c r="AL14" s="2"/>
      <c r="AN14" s="2"/>
      <c r="AO14" s="3">
        <v>14</v>
      </c>
      <c r="AP14" s="3">
        <v>5</v>
      </c>
      <c r="AQ14" s="3">
        <v>165000</v>
      </c>
    </row>
    <row r="15" spans="1:43" ht="12" customHeight="1">
      <c r="A15" s="1"/>
      <c r="B15" s="21">
        <f>Generation!E7</f>
        <v>10</v>
      </c>
      <c r="C15" s="1"/>
      <c r="D15" s="1"/>
      <c r="E15" s="1"/>
      <c r="F15" s="1"/>
      <c r="G15" s="1"/>
      <c r="H15" s="1"/>
      <c r="I15" s="1"/>
      <c r="J15" s="1"/>
      <c r="K15" s="1"/>
      <c r="L15" s="16"/>
      <c r="M15" s="211" t="s">
        <v>127</v>
      </c>
      <c r="N15" s="275"/>
      <c r="O15" s="275"/>
      <c r="P15" s="275"/>
      <c r="Q15" s="275"/>
      <c r="R15" s="275"/>
      <c r="S15" s="275"/>
      <c r="T15" s="275"/>
      <c r="U15" s="275"/>
      <c r="V15" s="12"/>
      <c r="W15" s="13"/>
      <c r="X15" s="205" t="s">
        <v>128</v>
      </c>
      <c r="Y15" s="260"/>
      <c r="Z15" s="260"/>
      <c r="AA15" s="260"/>
      <c r="AB15" s="260"/>
      <c r="AC15" s="260"/>
      <c r="AD15" s="260"/>
      <c r="AE15" s="260"/>
      <c r="AF15" s="260"/>
      <c r="AG15" s="260"/>
      <c r="AH15" s="260"/>
      <c r="AI15" s="1"/>
      <c r="AJ15" s="141"/>
      <c r="AK15" s="2">
        <v>14</v>
      </c>
      <c r="AL15" s="2"/>
      <c r="AN15" s="2"/>
      <c r="AO15" s="3">
        <v>15</v>
      </c>
      <c r="AP15" s="3">
        <v>5</v>
      </c>
      <c r="AQ15" s="3">
        <v>195000</v>
      </c>
    </row>
    <row r="16" spans="1:43" ht="12" customHeight="1">
      <c r="A16" s="1"/>
      <c r="B16" s="1"/>
      <c r="C16" s="1"/>
      <c r="D16" s="1"/>
      <c r="E16" s="182" t="s">
        <v>129</v>
      </c>
      <c r="F16" s="258"/>
      <c r="G16" s="258"/>
      <c r="H16" s="258"/>
      <c r="I16" s="258"/>
      <c r="J16" s="258"/>
      <c r="K16" s="1"/>
      <c r="L16" s="16"/>
      <c r="M16" s="213" t="s">
        <v>130</v>
      </c>
      <c r="N16" s="269"/>
      <c r="O16" s="269"/>
      <c r="P16" s="269"/>
      <c r="Q16" s="269"/>
      <c r="R16" s="269"/>
      <c r="S16" s="269"/>
      <c r="T16" s="209" t="str">
        <f>VLOOKUP(Q2,'Look-ups'!Q2:S14,3,FALSE)</f>
        <v>-</v>
      </c>
      <c r="U16" s="276"/>
      <c r="V16" s="12"/>
      <c r="W16" s="9"/>
      <c r="X16" s="205" t="s">
        <v>131</v>
      </c>
      <c r="Y16" s="260"/>
      <c r="Z16" s="260"/>
      <c r="AA16" s="260"/>
      <c r="AB16" s="260"/>
      <c r="AC16" s="260"/>
      <c r="AD16" s="260"/>
      <c r="AE16" s="260"/>
      <c r="AF16" s="260"/>
      <c r="AG16" s="260"/>
      <c r="AH16" s="260"/>
      <c r="AI16" s="1"/>
      <c r="AJ16" s="141"/>
      <c r="AK16" s="2">
        <v>15</v>
      </c>
      <c r="AL16" s="2"/>
      <c r="AN16" s="2"/>
      <c r="AO16" s="3">
        <v>16</v>
      </c>
      <c r="AP16" s="3">
        <v>5</v>
      </c>
      <c r="AQ16" s="3">
        <v>225000</v>
      </c>
    </row>
    <row r="17" spans="1:43" ht="12" customHeight="1">
      <c r="A17" s="197" t="s">
        <v>132</v>
      </c>
      <c r="B17" s="259"/>
      <c r="C17" s="259"/>
      <c r="D17" s="1"/>
      <c r="E17" s="17">
        <v>0.5</v>
      </c>
      <c r="F17" s="15">
        <f>A12+ROUNDDOWN((E17*$E$5),0)</f>
        <v>1</v>
      </c>
      <c r="G17" s="201" t="s">
        <v>133</v>
      </c>
      <c r="H17" s="269"/>
      <c r="I17" s="269"/>
      <c r="J17" s="269"/>
      <c r="K17" s="1"/>
      <c r="L17" s="16"/>
      <c r="M17" s="212" t="s">
        <v>115</v>
      </c>
      <c r="N17" s="260"/>
      <c r="O17" s="260"/>
      <c r="P17" s="260"/>
      <c r="Q17" s="260"/>
      <c r="R17" s="260"/>
      <c r="S17" s="260"/>
      <c r="T17" s="210">
        <f>Q1</f>
        <v>1</v>
      </c>
      <c r="U17" s="260"/>
      <c r="V17" s="12"/>
      <c r="W17" s="9"/>
      <c r="X17" s="204" t="s">
        <v>134</v>
      </c>
      <c r="Y17" s="260"/>
      <c r="Z17" s="260"/>
      <c r="AA17" s="260"/>
      <c r="AB17" s="260"/>
      <c r="AC17" s="260"/>
      <c r="AD17" s="260"/>
      <c r="AE17" s="260"/>
      <c r="AF17" s="260"/>
      <c r="AG17" s="260"/>
      <c r="AH17" s="260"/>
      <c r="AI17" s="1"/>
      <c r="AJ17" s="141"/>
      <c r="AK17" s="2">
        <v>16</v>
      </c>
      <c r="AL17" s="2"/>
      <c r="AN17" s="2"/>
      <c r="AO17" s="3">
        <v>17</v>
      </c>
      <c r="AP17" s="3">
        <v>6</v>
      </c>
      <c r="AQ17" s="3">
        <v>265000</v>
      </c>
    </row>
    <row r="18" spans="1:43" ht="12" customHeight="1">
      <c r="A18" s="198">
        <f>ROUNDDOWN((B21/2),0)-5</f>
        <v>0</v>
      </c>
      <c r="B18" s="261"/>
      <c r="C18" s="261"/>
      <c r="D18" s="1"/>
      <c r="E18" s="17">
        <v>1</v>
      </c>
      <c r="F18" s="15">
        <f>A30+ROUNDDOWN((E18*$E$5),0)</f>
        <v>2</v>
      </c>
      <c r="G18" s="189" t="s">
        <v>135</v>
      </c>
      <c r="H18" s="260"/>
      <c r="I18" s="260"/>
      <c r="J18" s="260"/>
      <c r="K18" s="1"/>
      <c r="L18" s="16"/>
      <c r="M18" s="176" t="s">
        <v>119</v>
      </c>
      <c r="N18" s="260"/>
      <c r="O18" s="260"/>
      <c r="P18" s="260"/>
      <c r="Q18" s="260"/>
      <c r="R18" s="260"/>
      <c r="S18" s="260"/>
      <c r="T18" s="171">
        <v>1</v>
      </c>
      <c r="U18" s="260"/>
      <c r="V18" s="12"/>
      <c r="W18" s="9"/>
      <c r="X18" s="205" t="s">
        <v>136</v>
      </c>
      <c r="Y18" s="260"/>
      <c r="Z18" s="260"/>
      <c r="AA18" s="260"/>
      <c r="AB18" s="260"/>
      <c r="AC18" s="260"/>
      <c r="AD18" s="260"/>
      <c r="AE18" s="260"/>
      <c r="AF18" s="260"/>
      <c r="AG18" s="260"/>
      <c r="AH18" s="260"/>
      <c r="AI18" s="1"/>
      <c r="AJ18" s="141"/>
      <c r="AK18" s="2">
        <v>17</v>
      </c>
      <c r="AL18" s="2"/>
      <c r="AN18" s="2"/>
      <c r="AO18" s="3">
        <v>18</v>
      </c>
      <c r="AP18" s="3">
        <v>6</v>
      </c>
      <c r="AQ18" s="3">
        <v>305000</v>
      </c>
    </row>
    <row r="19" spans="1:43" ht="12" customHeight="1">
      <c r="A19" s="263"/>
      <c r="B19" s="260"/>
      <c r="C19" s="261"/>
      <c r="D19" s="1"/>
      <c r="E19" s="17">
        <v>1</v>
      </c>
      <c r="F19" s="15">
        <f>A24+ROUNDDOWN((E19*$E$5),0)</f>
        <v>2</v>
      </c>
      <c r="G19" s="189" t="s">
        <v>137</v>
      </c>
      <c r="H19" s="260"/>
      <c r="I19" s="260"/>
      <c r="J19" s="260"/>
      <c r="K19" s="1"/>
      <c r="L19" s="16"/>
      <c r="M19" s="268"/>
      <c r="N19" s="260"/>
      <c r="O19" s="260"/>
      <c r="P19" s="260"/>
      <c r="Q19" s="260"/>
      <c r="R19" s="260"/>
      <c r="S19" s="260"/>
      <c r="T19" s="268"/>
      <c r="U19" s="260"/>
      <c r="V19" s="12"/>
      <c r="W19" s="13"/>
      <c r="X19" s="205" t="s">
        <v>138</v>
      </c>
      <c r="Y19" s="260"/>
      <c r="Z19" s="260"/>
      <c r="AA19" s="260"/>
      <c r="AB19" s="260"/>
      <c r="AC19" s="260"/>
      <c r="AD19" s="260"/>
      <c r="AE19" s="260"/>
      <c r="AF19" s="260"/>
      <c r="AG19" s="260"/>
      <c r="AH19" s="260"/>
      <c r="AI19" s="1"/>
      <c r="AJ19" s="141"/>
      <c r="AK19" s="2">
        <v>18</v>
      </c>
      <c r="AL19" s="2"/>
      <c r="AN19" s="2"/>
      <c r="AO19" s="3">
        <v>19</v>
      </c>
      <c r="AP19" s="3">
        <v>6</v>
      </c>
      <c r="AQ19" s="3">
        <v>355000</v>
      </c>
    </row>
    <row r="20" spans="1:43" ht="12" customHeight="1">
      <c r="A20" s="263"/>
      <c r="B20" s="261"/>
      <c r="C20" s="261"/>
      <c r="D20" s="1"/>
      <c r="E20" s="17">
        <v>1</v>
      </c>
      <c r="F20" s="15">
        <f>A6+ROUNDDOWN((E20*$E$5),0)</f>
        <v>2</v>
      </c>
      <c r="G20" s="189" t="s">
        <v>139</v>
      </c>
      <c r="H20" s="260"/>
      <c r="I20" s="260"/>
      <c r="J20" s="260"/>
      <c r="K20" s="1"/>
      <c r="L20" s="16"/>
      <c r="M20" s="175" t="s">
        <v>140</v>
      </c>
      <c r="N20" s="272"/>
      <c r="O20" s="272"/>
      <c r="P20" s="272"/>
      <c r="Q20" s="272"/>
      <c r="R20" s="272"/>
      <c r="S20" s="272"/>
      <c r="T20" s="180">
        <f>ROUNDDOWN((T17/2),0)</f>
        <v>0</v>
      </c>
      <c r="U20" s="272"/>
      <c r="V20" s="12"/>
      <c r="W20" s="13"/>
      <c r="X20" s="205" t="s">
        <v>141</v>
      </c>
      <c r="Y20" s="260"/>
      <c r="Z20" s="260"/>
      <c r="AA20" s="260"/>
      <c r="AB20" s="260"/>
      <c r="AC20" s="260"/>
      <c r="AD20" s="260"/>
      <c r="AE20" s="260"/>
      <c r="AF20" s="260"/>
      <c r="AG20" s="260"/>
      <c r="AH20" s="260"/>
      <c r="AI20" s="1"/>
      <c r="AJ20" s="141"/>
      <c r="AK20" s="2">
        <v>19</v>
      </c>
      <c r="AL20" s="2"/>
      <c r="AN20" s="2"/>
      <c r="AO20" s="3">
        <v>20</v>
      </c>
      <c r="AP20" s="3">
        <v>6</v>
      </c>
      <c r="AQ20" s="3"/>
    </row>
    <row r="21" spans="1:43" ht="12" customHeight="1">
      <c r="A21" s="13"/>
      <c r="B21" s="21">
        <f>Generation!F7</f>
        <v>10</v>
      </c>
      <c r="C21" s="1"/>
      <c r="D21" s="1"/>
      <c r="E21" s="17"/>
      <c r="F21" s="15">
        <f>A36+ROUNDDOWN((E21*$E$5),0)</f>
        <v>0</v>
      </c>
      <c r="G21" s="189" t="s">
        <v>142</v>
      </c>
      <c r="H21" s="260"/>
      <c r="I21" s="260"/>
      <c r="J21" s="260"/>
      <c r="K21" s="1"/>
      <c r="L21" s="16"/>
      <c r="M21" s="20"/>
      <c r="N21" s="20"/>
      <c r="O21" s="20"/>
      <c r="P21" s="20"/>
      <c r="Q21" s="20"/>
      <c r="R21" s="20"/>
      <c r="S21" s="20"/>
      <c r="T21" s="20"/>
      <c r="U21" s="20"/>
      <c r="V21" s="12"/>
      <c r="W21" s="9"/>
      <c r="X21" s="204" t="s">
        <v>143</v>
      </c>
      <c r="Y21" s="260"/>
      <c r="Z21" s="260"/>
      <c r="AA21" s="260"/>
      <c r="AB21" s="260"/>
      <c r="AC21" s="260"/>
      <c r="AD21" s="260"/>
      <c r="AE21" s="260"/>
      <c r="AF21" s="260"/>
      <c r="AG21" s="260"/>
      <c r="AH21" s="260"/>
      <c r="AI21" s="1"/>
      <c r="AJ21" s="141"/>
      <c r="AK21" s="2">
        <v>20</v>
      </c>
      <c r="AL21" s="2"/>
      <c r="AN21" s="2"/>
    </row>
    <row r="22" spans="1:43" ht="12" customHeight="1">
      <c r="A22" s="13"/>
      <c r="B22" s="1"/>
      <c r="C22" s="1"/>
      <c r="D22" s="1"/>
      <c r="E22" s="17"/>
      <c r="F22" s="15">
        <f>A24+ROUNDDOWN((E22*$E$5),0)</f>
        <v>0</v>
      </c>
      <c r="G22" s="189" t="s">
        <v>144</v>
      </c>
      <c r="H22" s="260"/>
      <c r="I22" s="260"/>
      <c r="J22" s="260"/>
      <c r="K22" s="1"/>
      <c r="L22" s="16"/>
      <c r="M22" s="183" t="s">
        <v>145</v>
      </c>
      <c r="N22" s="275"/>
      <c r="O22" s="275"/>
      <c r="P22" s="275"/>
      <c r="Q22" s="275"/>
      <c r="R22" s="275"/>
      <c r="S22" s="275"/>
      <c r="T22" s="275"/>
      <c r="U22" s="277"/>
      <c r="V22" s="22"/>
      <c r="W22" s="9"/>
      <c r="X22" s="205" t="s">
        <v>146</v>
      </c>
      <c r="Y22" s="260"/>
      <c r="Z22" s="260"/>
      <c r="AA22" s="260"/>
      <c r="AB22" s="260"/>
      <c r="AC22" s="260"/>
      <c r="AD22" s="260"/>
      <c r="AE22" s="260"/>
      <c r="AF22" s="260"/>
      <c r="AG22" s="260"/>
      <c r="AH22" s="260"/>
      <c r="AI22" s="1"/>
      <c r="AJ22" s="141"/>
      <c r="AK22" s="138"/>
      <c r="AL22" s="2">
        <f>SUM(AL2:AL21)+(Q1*A18)</f>
        <v>1</v>
      </c>
      <c r="AM22" s="2"/>
      <c r="AN22" s="2"/>
      <c r="AO22" s="23" t="s">
        <v>147</v>
      </c>
      <c r="AP22" s="23"/>
    </row>
    <row r="23" spans="1:43" ht="12" customHeight="1">
      <c r="A23" s="197" t="s">
        <v>148</v>
      </c>
      <c r="B23" s="259"/>
      <c r="C23" s="259"/>
      <c r="D23" s="1"/>
      <c r="E23" s="17"/>
      <c r="F23" s="15">
        <f>A30+ROUNDDOWN((E23*$E$5),0)</f>
        <v>0</v>
      </c>
      <c r="G23" s="189" t="s">
        <v>149</v>
      </c>
      <c r="H23" s="260"/>
      <c r="I23" s="260"/>
      <c r="J23" s="260"/>
      <c r="K23" s="1"/>
      <c r="L23" s="16"/>
      <c r="M23" s="184" t="s">
        <v>150</v>
      </c>
      <c r="N23" s="275"/>
      <c r="O23" s="275"/>
      <c r="P23" s="275"/>
      <c r="Q23" s="275"/>
      <c r="R23" s="277"/>
      <c r="S23" s="24"/>
      <c r="T23" s="24"/>
      <c r="U23" s="24"/>
      <c r="V23" s="22"/>
      <c r="W23" s="9"/>
      <c r="X23" s="205" t="s">
        <v>151</v>
      </c>
      <c r="Y23" s="260"/>
      <c r="Z23" s="260"/>
      <c r="AA23" s="260"/>
      <c r="AB23" s="260"/>
      <c r="AC23" s="260"/>
      <c r="AD23" s="260"/>
      <c r="AE23" s="260"/>
      <c r="AF23" s="260"/>
      <c r="AG23" s="260"/>
      <c r="AH23" s="260"/>
      <c r="AI23" s="1"/>
      <c r="AJ23" s="141"/>
      <c r="AK23" s="138"/>
      <c r="AL23" s="2"/>
      <c r="AM23" s="2"/>
      <c r="AN23" s="2"/>
      <c r="AO23" s="23"/>
      <c r="AP23" s="25">
        <f>LOOKUP(VALUE(Q1),AO1:AO20,AP1:AP20)</f>
        <v>2</v>
      </c>
    </row>
    <row r="24" spans="1:43" ht="12" customHeight="1">
      <c r="A24" s="198">
        <f>ROUNDDOWN((B27/2),0)-5</f>
        <v>0</v>
      </c>
      <c r="B24" s="261"/>
      <c r="C24" s="261"/>
      <c r="D24" s="1"/>
      <c r="E24" s="17"/>
      <c r="F24" s="15">
        <f>A36+ROUNDDOWN((E24*$E$5),0)</f>
        <v>0</v>
      </c>
      <c r="G24" s="189" t="s">
        <v>152</v>
      </c>
      <c r="H24" s="260"/>
      <c r="I24" s="260"/>
      <c r="J24" s="260"/>
      <c r="K24" s="1"/>
      <c r="L24" s="26"/>
      <c r="M24" s="181" t="s">
        <v>153</v>
      </c>
      <c r="N24" s="278"/>
      <c r="O24" s="278"/>
      <c r="P24" s="278"/>
      <c r="Q24" s="278"/>
      <c r="R24" s="279"/>
      <c r="S24" s="27"/>
      <c r="T24" s="27"/>
      <c r="U24" s="27"/>
      <c r="V24" s="28"/>
      <c r="W24" s="9"/>
      <c r="X24" s="190"/>
      <c r="Y24" s="264"/>
      <c r="Z24" s="264"/>
      <c r="AA24" s="264"/>
      <c r="AB24" s="264"/>
      <c r="AC24" s="264"/>
      <c r="AD24" s="264"/>
      <c r="AE24" s="264"/>
      <c r="AF24" s="264"/>
      <c r="AG24" s="264"/>
      <c r="AH24" s="264"/>
      <c r="AI24" s="1"/>
      <c r="AJ24" s="141"/>
      <c r="AK24" s="138"/>
      <c r="AL24" s="2"/>
      <c r="AM24" s="2"/>
      <c r="AN24" s="2"/>
      <c r="AO24" s="23" t="s">
        <v>154</v>
      </c>
      <c r="AP24" s="23"/>
    </row>
    <row r="25" spans="1:43" ht="12" customHeight="1">
      <c r="A25" s="263"/>
      <c r="B25" s="260"/>
      <c r="C25" s="261"/>
      <c r="D25" s="1"/>
      <c r="E25" s="17"/>
      <c r="F25" s="15">
        <f>A24+ROUNDDOWN((E25*$E$5),0)</f>
        <v>0</v>
      </c>
      <c r="G25" s="189" t="s">
        <v>155</v>
      </c>
      <c r="H25" s="260"/>
      <c r="I25" s="260"/>
      <c r="J25" s="260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41"/>
      <c r="AK25" s="138"/>
      <c r="AL25" s="2"/>
      <c r="AM25" s="2"/>
      <c r="AN25" s="2"/>
      <c r="AP25" s="25">
        <f>LOOKUP(VALUE(Q1),AO1:AO20,AQ1:AQ20)</f>
        <v>300</v>
      </c>
    </row>
    <row r="26" spans="1:43" ht="12" customHeight="1">
      <c r="A26" s="263"/>
      <c r="B26" s="261"/>
      <c r="C26" s="261"/>
      <c r="D26" s="1"/>
      <c r="E26" s="17"/>
      <c r="F26" s="15">
        <f>A30+ROUNDDOWN((E26*$E$5),0)</f>
        <v>0</v>
      </c>
      <c r="G26" s="189" t="s">
        <v>156</v>
      </c>
      <c r="H26" s="260"/>
      <c r="I26" s="260"/>
      <c r="J26" s="260"/>
      <c r="K26" s="1"/>
      <c r="L26" s="182" t="s">
        <v>20</v>
      </c>
      <c r="M26" s="258"/>
      <c r="N26" s="258"/>
      <c r="O26" s="258"/>
      <c r="P26" s="258"/>
      <c r="Q26" s="258"/>
      <c r="R26" s="258"/>
      <c r="S26" s="258"/>
      <c r="T26" s="258"/>
      <c r="U26" s="258"/>
      <c r="V26" s="258"/>
      <c r="W26" s="1"/>
      <c r="X26" s="226" t="s">
        <v>157</v>
      </c>
      <c r="Y26" s="259"/>
      <c r="Z26" s="259"/>
      <c r="AA26" s="259"/>
      <c r="AB26" s="259"/>
      <c r="AC26" s="259"/>
      <c r="AD26" s="259"/>
      <c r="AE26" s="259"/>
      <c r="AF26" s="259"/>
      <c r="AG26" s="259"/>
      <c r="AH26" s="259"/>
      <c r="AI26" s="1"/>
      <c r="AJ26" s="141"/>
      <c r="AK26" s="138"/>
      <c r="AL26" s="2"/>
      <c r="AM26" s="2"/>
      <c r="AN26" s="2"/>
    </row>
    <row r="27" spans="1:43" ht="12" customHeight="1">
      <c r="A27" s="1"/>
      <c r="B27" s="21">
        <f>Generation!G7</f>
        <v>10</v>
      </c>
      <c r="C27" s="1"/>
      <c r="D27" s="1"/>
      <c r="E27" s="17"/>
      <c r="F27" s="15">
        <f>A24+ROUNDDOWN((E27*$E$5),0)</f>
        <v>0</v>
      </c>
      <c r="G27" s="189" t="s">
        <v>158</v>
      </c>
      <c r="H27" s="260"/>
      <c r="I27" s="260"/>
      <c r="J27" s="260"/>
      <c r="K27" s="1"/>
      <c r="L27" s="174" t="s">
        <v>159</v>
      </c>
      <c r="M27" s="261"/>
      <c r="N27" s="261"/>
      <c r="O27" s="261"/>
      <c r="P27" s="144" t="s">
        <v>160</v>
      </c>
      <c r="Q27" s="188" t="s">
        <v>161</v>
      </c>
      <c r="R27" s="261"/>
      <c r="S27" s="261"/>
      <c r="T27" s="188" t="s">
        <v>162</v>
      </c>
      <c r="U27" s="261"/>
      <c r="V27" s="261"/>
      <c r="W27" s="1"/>
      <c r="X27" s="191" t="s">
        <v>163</v>
      </c>
      <c r="Y27" s="260"/>
      <c r="Z27" s="260"/>
      <c r="AA27" s="260"/>
      <c r="AB27" s="260"/>
      <c r="AC27" s="260"/>
      <c r="AD27" s="260"/>
      <c r="AE27" s="260"/>
      <c r="AF27" s="260"/>
      <c r="AG27" s="260"/>
      <c r="AH27" s="260"/>
      <c r="AI27" s="1"/>
      <c r="AJ27" s="141"/>
      <c r="AK27" s="138"/>
      <c r="AL27" s="2"/>
      <c r="AM27" s="2"/>
      <c r="AN27" s="2"/>
    </row>
    <row r="28" spans="1:43" ht="12" customHeight="1">
      <c r="A28" s="1"/>
      <c r="B28" s="1"/>
      <c r="C28" s="1"/>
      <c r="D28" s="1"/>
      <c r="E28" s="17"/>
      <c r="F28" s="15">
        <f>A30+ROUNDDOWN((E28*$E$5),0)</f>
        <v>0</v>
      </c>
      <c r="G28" s="189" t="s">
        <v>164</v>
      </c>
      <c r="H28" s="260"/>
      <c r="I28" s="260"/>
      <c r="J28" s="260"/>
      <c r="K28" s="1"/>
      <c r="L28" s="187" t="s">
        <v>165</v>
      </c>
      <c r="M28" s="275"/>
      <c r="N28" s="275"/>
      <c r="O28" s="277"/>
      <c r="P28" s="29">
        <f t="shared" ref="P28:P32" si="0">$E$5+$A$6</f>
        <v>2</v>
      </c>
      <c r="Q28" s="185" t="str">
        <f>VLOOKUP($L28,'Look-ups'!$W$2:$X$37,2,FALSE)</f>
        <v>1dx</v>
      </c>
      <c r="R28" s="186"/>
      <c r="S28" s="133">
        <f>$A$6</f>
        <v>0</v>
      </c>
      <c r="T28" s="184" t="str">
        <f>VLOOKUP($L28,'Look-ups'!$W$2:$Y$37,3,FALSE)</f>
        <v>S/B/P</v>
      </c>
      <c r="U28" s="275"/>
      <c r="V28" s="277"/>
      <c r="W28" s="1"/>
      <c r="X28" s="191" t="s">
        <v>163</v>
      </c>
      <c r="Y28" s="260"/>
      <c r="Z28" s="260"/>
      <c r="AA28" s="260"/>
      <c r="AB28" s="260"/>
      <c r="AC28" s="260"/>
      <c r="AD28" s="260"/>
      <c r="AE28" s="260"/>
      <c r="AF28" s="260"/>
      <c r="AG28" s="260"/>
      <c r="AH28" s="260"/>
      <c r="AI28" s="1"/>
      <c r="AJ28" s="141"/>
      <c r="AK28" s="138"/>
      <c r="AL28" s="2"/>
      <c r="AM28" s="2"/>
      <c r="AN28" s="2" t="s">
        <v>166</v>
      </c>
      <c r="AO28" t="s">
        <v>167</v>
      </c>
      <c r="AP28" s="25">
        <f>VLOOKUP($X$3,'Look-ups'!$B$2:$D$14,3,FALSE)</f>
        <v>1</v>
      </c>
    </row>
    <row r="29" spans="1:43" ht="12" customHeight="1">
      <c r="A29" s="197" t="s">
        <v>168</v>
      </c>
      <c r="B29" s="259"/>
      <c r="C29" s="259"/>
      <c r="D29" s="1"/>
      <c r="E29" s="17"/>
      <c r="F29" s="15">
        <f>A36+ROUND((E29*$E$5),0)</f>
        <v>0</v>
      </c>
      <c r="G29" s="189" t="s">
        <v>169</v>
      </c>
      <c r="H29" s="260"/>
      <c r="I29" s="260"/>
      <c r="J29" s="260"/>
      <c r="K29" s="1"/>
      <c r="L29" s="187" t="s">
        <v>165</v>
      </c>
      <c r="M29" s="275"/>
      <c r="N29" s="275"/>
      <c r="O29" s="277"/>
      <c r="P29" s="29">
        <f t="shared" si="0"/>
        <v>2</v>
      </c>
      <c r="Q29" s="185" t="str">
        <f>VLOOKUP($L29,'Look-ups'!$W$2:$X$37,2,FALSE)</f>
        <v>1dx</v>
      </c>
      <c r="R29" s="186"/>
      <c r="S29" s="133">
        <f t="shared" ref="S29:S32" si="1">$A$6</f>
        <v>0</v>
      </c>
      <c r="T29" s="184" t="str">
        <f>VLOOKUP($L29,'Look-ups'!$W$2:$Y$37,3,FALSE)</f>
        <v>S/B/P</v>
      </c>
      <c r="U29" s="275"/>
      <c r="V29" s="277"/>
      <c r="W29" s="1"/>
      <c r="X29" s="191" t="s">
        <v>163</v>
      </c>
      <c r="Y29" s="260"/>
      <c r="Z29" s="260"/>
      <c r="AA29" s="260"/>
      <c r="AB29" s="260"/>
      <c r="AC29" s="260"/>
      <c r="AD29" s="260"/>
      <c r="AE29" s="260"/>
      <c r="AF29" s="260"/>
      <c r="AG29" s="260"/>
      <c r="AH29" s="260"/>
      <c r="AI29" s="1"/>
      <c r="AJ29" s="141"/>
      <c r="AK29" s="138"/>
      <c r="AL29" s="2"/>
      <c r="AM29" s="2"/>
      <c r="AN29" s="2"/>
    </row>
    <row r="30" spans="1:43" ht="12" customHeight="1">
      <c r="A30" s="198">
        <f>ROUNDDOWN((B33/2),0)-5</f>
        <v>0</v>
      </c>
      <c r="B30" s="261"/>
      <c r="C30" s="261"/>
      <c r="D30" s="1"/>
      <c r="E30" s="17"/>
      <c r="F30" s="15">
        <f>A36+ROUNDDOWN((E30*$E$5),0)</f>
        <v>0</v>
      </c>
      <c r="G30" s="189" t="s">
        <v>170</v>
      </c>
      <c r="H30" s="260"/>
      <c r="I30" s="260"/>
      <c r="J30" s="260"/>
      <c r="K30" s="1"/>
      <c r="L30" s="187" t="s">
        <v>165</v>
      </c>
      <c r="M30" s="275"/>
      <c r="N30" s="275"/>
      <c r="O30" s="277"/>
      <c r="P30" s="29">
        <f t="shared" si="0"/>
        <v>2</v>
      </c>
      <c r="Q30" s="185" t="str">
        <f>VLOOKUP($L30,'Look-ups'!$W$2:$X$37,2,FALSE)</f>
        <v>1dx</v>
      </c>
      <c r="R30" s="186"/>
      <c r="S30" s="133">
        <f t="shared" si="1"/>
        <v>0</v>
      </c>
      <c r="T30" s="184" t="str">
        <f>VLOOKUP($L30,'Look-ups'!$W$2:$Y$37,3,FALSE)</f>
        <v>S/B/P</v>
      </c>
      <c r="U30" s="275"/>
      <c r="V30" s="277"/>
      <c r="W30" s="1"/>
      <c r="X30" s="191" t="s">
        <v>163</v>
      </c>
      <c r="Y30" s="260"/>
      <c r="Z30" s="260"/>
      <c r="AA30" s="260"/>
      <c r="AB30" s="260"/>
      <c r="AC30" s="260"/>
      <c r="AD30" s="260"/>
      <c r="AE30" s="260"/>
      <c r="AF30" s="260"/>
      <c r="AG30" s="260"/>
      <c r="AH30" s="260"/>
      <c r="AI30" s="1"/>
      <c r="AJ30" s="141"/>
      <c r="AK30" s="138"/>
      <c r="AL30" s="2"/>
      <c r="AM30" s="2"/>
      <c r="AN30" s="2" t="s">
        <v>18</v>
      </c>
      <c r="AO30" t="s">
        <v>167</v>
      </c>
      <c r="AP30" s="25">
        <f>VLOOKUP($X$3,'Look-ups'!$B$2:$C$14,2,FALSE)</f>
        <v>10</v>
      </c>
    </row>
    <row r="31" spans="1:43" ht="12" customHeight="1">
      <c r="A31" s="263"/>
      <c r="B31" s="260"/>
      <c r="C31" s="261"/>
      <c r="D31" s="1"/>
      <c r="E31" s="17"/>
      <c r="F31" s="15">
        <f>A24+ROUNDDOWN((E31*$E$5),0)</f>
        <v>0</v>
      </c>
      <c r="G31" s="189" t="s">
        <v>171</v>
      </c>
      <c r="H31" s="260"/>
      <c r="I31" s="260"/>
      <c r="J31" s="260"/>
      <c r="K31" s="1"/>
      <c r="L31" s="187" t="s">
        <v>165</v>
      </c>
      <c r="M31" s="275"/>
      <c r="N31" s="275"/>
      <c r="O31" s="277"/>
      <c r="P31" s="29">
        <f t="shared" si="0"/>
        <v>2</v>
      </c>
      <c r="Q31" s="185" t="str">
        <f>VLOOKUP($L31,'Look-ups'!$W$2:$X$37,2,FALSE)</f>
        <v>1dx</v>
      </c>
      <c r="R31" s="186"/>
      <c r="S31" s="133">
        <f t="shared" si="1"/>
        <v>0</v>
      </c>
      <c r="T31" s="184" t="str">
        <f>VLOOKUP($L31,'Look-ups'!$W$2:$Y$37,3,FALSE)</f>
        <v>S/B/P</v>
      </c>
      <c r="U31" s="275"/>
      <c r="V31" s="277"/>
      <c r="W31" s="1"/>
      <c r="X31" s="191" t="s">
        <v>163</v>
      </c>
      <c r="Y31" s="260"/>
      <c r="Z31" s="260"/>
      <c r="AA31" s="260"/>
      <c r="AB31" s="260"/>
      <c r="AC31" s="260"/>
      <c r="AD31" s="260"/>
      <c r="AE31" s="260"/>
      <c r="AF31" s="260"/>
      <c r="AG31" s="260"/>
      <c r="AH31" s="260"/>
      <c r="AI31" s="1"/>
      <c r="AJ31" s="141"/>
      <c r="AK31" s="138"/>
      <c r="AL31" s="2"/>
      <c r="AM31" s="2"/>
      <c r="AN31" s="2"/>
    </row>
    <row r="32" spans="1:43" ht="12" customHeight="1">
      <c r="A32" s="263"/>
      <c r="B32" s="261"/>
      <c r="C32" s="261"/>
      <c r="D32" s="1"/>
      <c r="E32" s="17"/>
      <c r="F32" s="15">
        <f>A12+ROUNDDOWN((E32*$E$5),0)</f>
        <v>0</v>
      </c>
      <c r="G32" s="189" t="s">
        <v>172</v>
      </c>
      <c r="H32" s="260"/>
      <c r="I32" s="260"/>
      <c r="J32" s="260"/>
      <c r="K32" s="1"/>
      <c r="L32" s="187" t="s">
        <v>165</v>
      </c>
      <c r="M32" s="275"/>
      <c r="N32" s="275"/>
      <c r="O32" s="277"/>
      <c r="P32" s="29">
        <f t="shared" si="0"/>
        <v>2</v>
      </c>
      <c r="Q32" s="185" t="str">
        <f>VLOOKUP($L32,'Look-ups'!$W$2:$X$37,2,FALSE)</f>
        <v>1dx</v>
      </c>
      <c r="R32" s="186"/>
      <c r="S32" s="133">
        <f t="shared" si="1"/>
        <v>0</v>
      </c>
      <c r="T32" s="184" t="str">
        <f>VLOOKUP($L32,'Look-ups'!$W$2:$Y$37,3,FALSE)</f>
        <v>S/B/P</v>
      </c>
      <c r="U32" s="275"/>
      <c r="V32" s="277"/>
      <c r="W32" s="1"/>
      <c r="X32" s="191"/>
      <c r="Y32" s="260"/>
      <c r="Z32" s="260"/>
      <c r="AA32" s="260"/>
      <c r="AB32" s="260"/>
      <c r="AC32" s="260"/>
      <c r="AD32" s="260"/>
      <c r="AE32" s="260"/>
      <c r="AF32" s="260"/>
      <c r="AG32" s="260"/>
      <c r="AH32" s="260"/>
      <c r="AI32" s="1"/>
      <c r="AJ32" s="141"/>
      <c r="AK32" s="138"/>
      <c r="AL32" s="2"/>
      <c r="AM32" s="2"/>
      <c r="AN32" s="2"/>
    </row>
    <row r="33" spans="1:40" ht="12" customHeight="1">
      <c r="A33" s="1"/>
      <c r="B33" s="21">
        <f>Generation!H7</f>
        <v>10</v>
      </c>
      <c r="C33" s="1"/>
      <c r="D33" s="1"/>
      <c r="E33" s="17"/>
      <c r="F33" s="15">
        <f>A12+ROUNDDOWN((E33*$E$5),0)</f>
        <v>0</v>
      </c>
      <c r="G33" s="189" t="s">
        <v>173</v>
      </c>
      <c r="H33" s="260"/>
      <c r="I33" s="260"/>
      <c r="J33" s="260"/>
      <c r="K33" s="1"/>
      <c r="L33" s="182" t="s">
        <v>174</v>
      </c>
      <c r="M33" s="258"/>
      <c r="N33" s="258"/>
      <c r="O33" s="258"/>
      <c r="P33" s="258"/>
      <c r="Q33" s="258"/>
      <c r="R33" s="258"/>
      <c r="S33" s="258"/>
      <c r="T33" s="258"/>
      <c r="U33" s="258"/>
      <c r="V33" s="258"/>
      <c r="W33" s="1"/>
      <c r="X33" s="191"/>
      <c r="Y33" s="260"/>
      <c r="Z33" s="260"/>
      <c r="AA33" s="260"/>
      <c r="AB33" s="260"/>
      <c r="AC33" s="260"/>
      <c r="AD33" s="260"/>
      <c r="AE33" s="260"/>
      <c r="AF33" s="260"/>
      <c r="AG33" s="260"/>
      <c r="AH33" s="260"/>
      <c r="AI33" s="1"/>
      <c r="AJ33" s="141"/>
      <c r="AK33" s="138"/>
      <c r="AL33" s="2"/>
      <c r="AM33" s="2"/>
      <c r="AN33" s="2"/>
    </row>
    <row r="34" spans="1:40" ht="12" customHeight="1">
      <c r="A34" s="1"/>
      <c r="B34" s="1"/>
      <c r="C34" s="1"/>
      <c r="D34" s="1"/>
      <c r="E34" s="18"/>
      <c r="F34" s="19">
        <f>A30+ROUNDDOWN((E34*$E$5),0)</f>
        <v>0</v>
      </c>
      <c r="G34" s="214" t="s">
        <v>175</v>
      </c>
      <c r="H34" s="264"/>
      <c r="I34" s="264"/>
      <c r="J34" s="264"/>
      <c r="K34" s="1"/>
      <c r="L34" s="187" t="s">
        <v>165</v>
      </c>
      <c r="M34" s="275"/>
      <c r="N34" s="275"/>
      <c r="O34" s="277"/>
      <c r="P34" s="29">
        <f>$E$5+$A$12</f>
        <v>2</v>
      </c>
      <c r="Q34" s="185" t="str">
        <f>VLOOKUP($L34,'Look-ups'!$W$2:$X$37,2,FALSE)</f>
        <v>1dx</v>
      </c>
      <c r="R34" s="186"/>
      <c r="S34" s="133">
        <f>$A$12</f>
        <v>0</v>
      </c>
      <c r="T34" s="184" t="str">
        <f>VLOOKUP($L34,'Look-ups'!$W$2:$Y$37,3,FALSE)</f>
        <v>S/B/P</v>
      </c>
      <c r="U34" s="195"/>
      <c r="V34" s="196"/>
      <c r="W34" s="1"/>
      <c r="X34" s="191"/>
      <c r="Y34" s="260"/>
      <c r="Z34" s="260"/>
      <c r="AA34" s="260"/>
      <c r="AB34" s="260"/>
      <c r="AC34" s="260"/>
      <c r="AD34" s="260"/>
      <c r="AE34" s="260"/>
      <c r="AF34" s="260"/>
      <c r="AG34" s="260"/>
      <c r="AH34" s="260"/>
      <c r="AI34" s="1"/>
      <c r="AJ34" s="141"/>
      <c r="AK34" s="138"/>
      <c r="AL34" s="2"/>
      <c r="AM34" s="2"/>
      <c r="AN34" s="2"/>
    </row>
    <row r="35" spans="1:40" ht="12" customHeight="1">
      <c r="A35" s="197" t="s">
        <v>176</v>
      </c>
      <c r="B35" s="259"/>
      <c r="C35" s="259"/>
      <c r="D35" s="1"/>
      <c r="E35" s="1"/>
      <c r="F35" s="1"/>
      <c r="G35" s="1"/>
      <c r="H35" s="1"/>
      <c r="I35" s="1"/>
      <c r="J35" s="1"/>
      <c r="K35" s="1"/>
      <c r="L35" s="187" t="s">
        <v>165</v>
      </c>
      <c r="M35" s="275"/>
      <c r="N35" s="275"/>
      <c r="O35" s="277"/>
      <c r="P35" s="29">
        <f t="shared" ref="P35:P38" si="2">$E$5+$A$12</f>
        <v>2</v>
      </c>
      <c r="Q35" s="185" t="str">
        <f>VLOOKUP($L35,'Look-ups'!$W$2:$X$37,2,FALSE)</f>
        <v>1dx</v>
      </c>
      <c r="R35" s="186"/>
      <c r="S35" s="133">
        <f t="shared" ref="S35:S38" si="3">$A$12</f>
        <v>0</v>
      </c>
      <c r="T35" s="184" t="str">
        <f>VLOOKUP($L35,'Look-ups'!$W$2:$Y$37,3,FALSE)</f>
        <v>S/B/P</v>
      </c>
      <c r="U35" s="275"/>
      <c r="V35" s="277"/>
      <c r="W35" s="1"/>
      <c r="X35" s="191"/>
      <c r="Y35" s="260"/>
      <c r="Z35" s="260"/>
      <c r="AA35" s="260"/>
      <c r="AB35" s="260"/>
      <c r="AC35" s="260"/>
      <c r="AD35" s="260"/>
      <c r="AE35" s="260"/>
      <c r="AF35" s="260"/>
      <c r="AG35" s="260"/>
      <c r="AH35" s="260"/>
      <c r="AI35" s="1"/>
      <c r="AJ35" s="141"/>
      <c r="AK35" s="138"/>
      <c r="AL35" s="2"/>
      <c r="AM35" s="2"/>
      <c r="AN35" s="2"/>
    </row>
    <row r="36" spans="1:40" ht="12" customHeight="1">
      <c r="A36" s="198">
        <f>ROUNDDOWN((B39/2),0)-5</f>
        <v>0</v>
      </c>
      <c r="B36" s="261"/>
      <c r="C36" s="261"/>
      <c r="D36" s="1"/>
      <c r="E36" s="216">
        <f>10+F28</f>
        <v>10</v>
      </c>
      <c r="F36" s="259"/>
      <c r="G36" s="236" t="s">
        <v>177</v>
      </c>
      <c r="H36" s="259"/>
      <c r="I36" s="259"/>
      <c r="J36" s="259"/>
      <c r="K36" s="1"/>
      <c r="L36" s="187" t="s">
        <v>165</v>
      </c>
      <c r="M36" s="275"/>
      <c r="N36" s="275"/>
      <c r="O36" s="277"/>
      <c r="P36" s="29">
        <f t="shared" si="2"/>
        <v>2</v>
      </c>
      <c r="Q36" s="185" t="str">
        <f>VLOOKUP($L36,'Look-ups'!$W$2:$X$37,2,FALSE)</f>
        <v>1dx</v>
      </c>
      <c r="R36" s="186"/>
      <c r="S36" s="133">
        <f t="shared" si="3"/>
        <v>0</v>
      </c>
      <c r="T36" s="184" t="str">
        <f>VLOOKUP($L36,'Look-ups'!$W$2:$Y$37,3,FALSE)</f>
        <v>S/B/P</v>
      </c>
      <c r="U36" s="275"/>
      <c r="V36" s="277"/>
      <c r="W36" s="1"/>
      <c r="X36" s="191"/>
      <c r="Y36" s="260"/>
      <c r="Z36" s="260"/>
      <c r="AA36" s="260"/>
      <c r="AB36" s="260"/>
      <c r="AC36" s="260"/>
      <c r="AD36" s="260"/>
      <c r="AE36" s="260"/>
      <c r="AF36" s="260"/>
      <c r="AG36" s="260"/>
      <c r="AH36" s="260"/>
      <c r="AI36" s="1"/>
      <c r="AJ36" s="141"/>
      <c r="AK36" s="138"/>
      <c r="AL36" s="2"/>
      <c r="AM36" s="2"/>
      <c r="AN36" s="2"/>
    </row>
    <row r="37" spans="1:40" ht="12" customHeight="1">
      <c r="A37" s="263"/>
      <c r="B37" s="260"/>
      <c r="C37" s="261"/>
      <c r="D37" s="1"/>
      <c r="E37" s="263"/>
      <c r="F37" s="261"/>
      <c r="G37" s="268"/>
      <c r="H37" s="261"/>
      <c r="I37" s="261"/>
      <c r="J37" s="261"/>
      <c r="K37" s="1"/>
      <c r="L37" s="187" t="s">
        <v>165</v>
      </c>
      <c r="M37" s="275"/>
      <c r="N37" s="275"/>
      <c r="O37" s="277"/>
      <c r="P37" s="29">
        <f t="shared" si="2"/>
        <v>2</v>
      </c>
      <c r="Q37" s="185" t="str">
        <f>VLOOKUP($L37,'Look-ups'!$W$2:$X$37,2,FALSE)</f>
        <v>1dx</v>
      </c>
      <c r="R37" s="186"/>
      <c r="S37" s="133">
        <f t="shared" si="3"/>
        <v>0</v>
      </c>
      <c r="T37" s="184" t="str">
        <f>VLOOKUP($L37,'Look-ups'!$W$2:$Y$37,3,FALSE)</f>
        <v>S/B/P</v>
      </c>
      <c r="U37" s="275"/>
      <c r="V37" s="277"/>
      <c r="W37" s="1"/>
      <c r="X37" s="191"/>
      <c r="Y37" s="260"/>
      <c r="Z37" s="260"/>
      <c r="AA37" s="260"/>
      <c r="AB37" s="260"/>
      <c r="AC37" s="260"/>
      <c r="AD37" s="260"/>
      <c r="AE37" s="260"/>
      <c r="AF37" s="260"/>
      <c r="AG37" s="260"/>
      <c r="AH37" s="260"/>
      <c r="AI37" s="1"/>
      <c r="AJ37" s="141"/>
      <c r="AK37" s="138"/>
      <c r="AL37" s="2"/>
      <c r="AM37" s="2"/>
      <c r="AN37" s="2"/>
    </row>
    <row r="38" spans="1:40" ht="12" customHeight="1">
      <c r="A38" s="263"/>
      <c r="B38" s="261"/>
      <c r="C38" s="261"/>
      <c r="D38" s="1"/>
      <c r="E38" s="215">
        <f>10+F23</f>
        <v>10</v>
      </c>
      <c r="F38" s="269"/>
      <c r="G38" s="237" t="s">
        <v>178</v>
      </c>
      <c r="H38" s="269"/>
      <c r="I38" s="269"/>
      <c r="J38" s="269"/>
      <c r="K38" s="1"/>
      <c r="L38" s="187" t="s">
        <v>165</v>
      </c>
      <c r="M38" s="275"/>
      <c r="N38" s="275"/>
      <c r="O38" s="277"/>
      <c r="P38" s="29">
        <f t="shared" si="2"/>
        <v>2</v>
      </c>
      <c r="Q38" s="185" t="str">
        <f>VLOOKUP($L38,'Look-ups'!$W$2:$X$37,2,FALSE)</f>
        <v>1dx</v>
      </c>
      <c r="R38" s="186"/>
      <c r="S38" s="133">
        <f t="shared" si="3"/>
        <v>0</v>
      </c>
      <c r="T38" s="184" t="str">
        <f>VLOOKUP($L38,'Look-ups'!$W$2:$Y$37,3,FALSE)</f>
        <v>S/B/P</v>
      </c>
      <c r="U38" s="275"/>
      <c r="V38" s="277"/>
      <c r="W38" s="1"/>
      <c r="X38" s="191"/>
      <c r="Y38" s="260"/>
      <c r="Z38" s="260"/>
      <c r="AA38" s="260"/>
      <c r="AB38" s="260"/>
      <c r="AC38" s="260"/>
      <c r="AD38" s="260"/>
      <c r="AE38" s="260"/>
      <c r="AF38" s="260"/>
      <c r="AG38" s="260"/>
      <c r="AH38" s="260"/>
      <c r="AI38" s="1"/>
      <c r="AJ38" s="141"/>
      <c r="AK38" s="138"/>
      <c r="AL38" s="2"/>
      <c r="AM38" s="2"/>
      <c r="AN38" s="2"/>
    </row>
    <row r="39" spans="1:40" ht="12" customHeight="1">
      <c r="A39" s="1"/>
      <c r="B39" s="21">
        <f>Generation!I7</f>
        <v>10</v>
      </c>
      <c r="C39" s="1"/>
      <c r="D39" s="1"/>
      <c r="E39" s="263"/>
      <c r="F39" s="261"/>
      <c r="G39" s="268"/>
      <c r="H39" s="261"/>
      <c r="I39" s="261"/>
      <c r="J39" s="26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91"/>
      <c r="Y39" s="260"/>
      <c r="Z39" s="260"/>
      <c r="AA39" s="260"/>
      <c r="AB39" s="260"/>
      <c r="AC39" s="260"/>
      <c r="AD39" s="260"/>
      <c r="AE39" s="260"/>
      <c r="AF39" s="260"/>
      <c r="AG39" s="260"/>
      <c r="AH39" s="260"/>
      <c r="AI39" s="1"/>
      <c r="AJ39" s="141"/>
      <c r="AK39" s="138"/>
      <c r="AL39" s="2"/>
      <c r="AM39" s="2"/>
      <c r="AN39" s="2"/>
    </row>
    <row r="40" spans="1:40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223" t="s">
        <v>179</v>
      </c>
      <c r="M40" s="278"/>
      <c r="N40" s="194">
        <f>0</f>
        <v>0</v>
      </c>
      <c r="O40" s="278"/>
      <c r="P40" s="278"/>
      <c r="Q40" s="134"/>
      <c r="R40" s="134"/>
      <c r="S40" s="134"/>
      <c r="T40" s="192">
        <f>B9*15</f>
        <v>150</v>
      </c>
      <c r="U40" s="269"/>
      <c r="V40" s="193" t="s">
        <v>180</v>
      </c>
      <c r="W40" s="269"/>
      <c r="X40" s="191"/>
      <c r="Y40" s="260"/>
      <c r="Z40" s="260"/>
      <c r="AA40" s="260"/>
      <c r="AB40" s="260"/>
      <c r="AC40" s="260"/>
      <c r="AD40" s="260"/>
      <c r="AE40" s="260"/>
      <c r="AF40" s="260"/>
      <c r="AG40" s="260"/>
      <c r="AH40" s="260"/>
      <c r="AI40" s="1"/>
      <c r="AJ40" s="141"/>
      <c r="AK40" s="138"/>
      <c r="AL40" s="2"/>
      <c r="AM40" s="2"/>
      <c r="AN40" s="2"/>
    </row>
    <row r="41" spans="1:40" ht="12" customHeight="1">
      <c r="A41" s="182" t="s">
        <v>181</v>
      </c>
      <c r="B41" s="258"/>
      <c r="C41" s="258"/>
      <c r="D41" s="258"/>
      <c r="E41" s="258"/>
      <c r="F41" s="258"/>
      <c r="G41" s="258"/>
      <c r="H41" s="258"/>
      <c r="I41" s="258"/>
      <c r="J41" s="258"/>
      <c r="K41" s="1"/>
      <c r="L41" s="139" t="s">
        <v>182</v>
      </c>
      <c r="M41" s="238"/>
      <c r="N41" s="258"/>
      <c r="O41" s="239" t="s">
        <v>183</v>
      </c>
      <c r="P41" s="258"/>
      <c r="Q41" s="258"/>
      <c r="R41" s="258"/>
      <c r="S41" s="258"/>
      <c r="T41" s="238">
        <f>W41</f>
        <v>0</v>
      </c>
      <c r="U41" s="258"/>
      <c r="V41" s="30" t="s">
        <v>184</v>
      </c>
      <c r="W41" s="31">
        <f>SUM(W42:W77)</f>
        <v>0</v>
      </c>
      <c r="X41" s="191"/>
      <c r="Y41" s="260"/>
      <c r="Z41" s="260"/>
      <c r="AA41" s="260"/>
      <c r="AB41" s="260"/>
      <c r="AC41" s="260"/>
      <c r="AD41" s="260"/>
      <c r="AE41" s="260"/>
      <c r="AF41" s="260"/>
      <c r="AG41" s="260"/>
      <c r="AH41" s="260"/>
      <c r="AI41" s="1"/>
      <c r="AJ41" s="141"/>
      <c r="AK41" s="138"/>
      <c r="AL41" s="2"/>
      <c r="AM41" s="2"/>
      <c r="AN41" s="2"/>
    </row>
    <row r="42" spans="1:40" ht="12" customHeight="1">
      <c r="A42" s="224" t="str">
        <f>VLOOKUP(Q3,'Look-ups'!F2:M15,8,FALSE)</f>
        <v>Choose a Race - above</v>
      </c>
      <c r="B42" s="280"/>
      <c r="C42" s="280"/>
      <c r="D42" s="280"/>
      <c r="E42" s="280"/>
      <c r="F42" s="280"/>
      <c r="G42" s="280"/>
      <c r="H42" s="280"/>
      <c r="I42" s="280"/>
      <c r="J42" s="280"/>
      <c r="K42" s="1"/>
      <c r="L42" s="32">
        <v>1</v>
      </c>
      <c r="M42" s="240"/>
      <c r="N42" s="269"/>
      <c r="O42" s="269"/>
      <c r="P42" s="269"/>
      <c r="Q42" s="269"/>
      <c r="R42" s="269"/>
      <c r="S42" s="269"/>
      <c r="T42" s="269"/>
      <c r="U42" s="269"/>
      <c r="V42" s="33"/>
      <c r="W42" s="31">
        <f t="shared" ref="W42:W77" si="4">V42*L42</f>
        <v>0</v>
      </c>
      <c r="X42" s="191"/>
      <c r="Y42" s="260"/>
      <c r="Z42" s="260"/>
      <c r="AA42" s="260"/>
      <c r="AB42" s="260"/>
      <c r="AC42" s="260"/>
      <c r="AD42" s="260"/>
      <c r="AE42" s="260"/>
      <c r="AF42" s="260"/>
      <c r="AG42" s="260"/>
      <c r="AH42" s="260"/>
      <c r="AI42" s="1"/>
      <c r="AJ42" s="141"/>
      <c r="AK42" s="138"/>
      <c r="AL42" s="2"/>
      <c r="AM42" s="2"/>
      <c r="AN42" s="2"/>
    </row>
    <row r="43" spans="1:40" ht="12" customHeight="1">
      <c r="A43" s="224" t="str">
        <f>VLOOKUP(X1,'Look-ups'!AA2:AE20,3,FALSE)</f>
        <v>-</v>
      </c>
      <c r="B43" s="280"/>
      <c r="C43" s="280"/>
      <c r="D43" s="280"/>
      <c r="E43" s="280"/>
      <c r="F43" s="280"/>
      <c r="G43" s="280"/>
      <c r="H43" s="280"/>
      <c r="I43" s="280"/>
      <c r="J43" s="280"/>
      <c r="K43" s="1"/>
      <c r="L43" s="34">
        <v>1</v>
      </c>
      <c r="M43" s="217"/>
      <c r="N43" s="260"/>
      <c r="O43" s="260"/>
      <c r="P43" s="260"/>
      <c r="Q43" s="260"/>
      <c r="R43" s="260"/>
      <c r="S43" s="260"/>
      <c r="T43" s="260"/>
      <c r="U43" s="260"/>
      <c r="V43" s="35"/>
      <c r="W43" s="31">
        <f t="shared" si="4"/>
        <v>0</v>
      </c>
      <c r="X43" s="191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1"/>
      <c r="AJ43" s="141"/>
      <c r="AK43" s="138"/>
      <c r="AL43" s="2"/>
      <c r="AM43" s="2"/>
      <c r="AN43" s="2"/>
    </row>
    <row r="44" spans="1:40" ht="12" customHeight="1">
      <c r="A44" s="224" t="str">
        <f>VLOOKUP(X1,'Look-ups'!AA2:AE20,5,FALSE)</f>
        <v>-</v>
      </c>
      <c r="B44" s="280"/>
      <c r="C44" s="280"/>
      <c r="D44" s="280"/>
      <c r="E44" s="280"/>
      <c r="F44" s="280"/>
      <c r="G44" s="280"/>
      <c r="H44" s="280"/>
      <c r="I44" s="280"/>
      <c r="J44" s="280"/>
      <c r="K44" s="1"/>
      <c r="L44" s="34">
        <v>1</v>
      </c>
      <c r="M44" s="217"/>
      <c r="N44" s="260"/>
      <c r="O44" s="260"/>
      <c r="P44" s="260"/>
      <c r="Q44" s="260"/>
      <c r="R44" s="260"/>
      <c r="S44" s="260"/>
      <c r="T44" s="260"/>
      <c r="U44" s="260"/>
      <c r="V44" s="35"/>
      <c r="W44" s="31">
        <f t="shared" si="4"/>
        <v>0</v>
      </c>
      <c r="X44" s="191"/>
      <c r="Y44" s="260"/>
      <c r="Z44" s="260"/>
      <c r="AA44" s="260"/>
      <c r="AB44" s="260"/>
      <c r="AC44" s="260"/>
      <c r="AD44" s="260"/>
      <c r="AE44" s="260"/>
      <c r="AF44" s="260"/>
      <c r="AG44" s="260"/>
      <c r="AH44" s="260"/>
      <c r="AI44" s="1"/>
      <c r="AJ44" s="141"/>
      <c r="AK44" s="138"/>
      <c r="AL44" s="2"/>
      <c r="AM44" s="2"/>
      <c r="AN44" s="2"/>
    </row>
    <row r="45" spans="1:40" ht="12" customHeight="1">
      <c r="A45" s="191"/>
      <c r="B45" s="260"/>
      <c r="C45" s="260"/>
      <c r="D45" s="260"/>
      <c r="E45" s="260"/>
      <c r="F45" s="260"/>
      <c r="G45" s="260"/>
      <c r="H45" s="260"/>
      <c r="I45" s="260"/>
      <c r="J45" s="260"/>
      <c r="K45" s="1"/>
      <c r="L45" s="34">
        <v>1</v>
      </c>
      <c r="M45" s="217"/>
      <c r="N45" s="260"/>
      <c r="O45" s="260"/>
      <c r="P45" s="260"/>
      <c r="Q45" s="260"/>
      <c r="R45" s="260"/>
      <c r="S45" s="260"/>
      <c r="T45" s="260"/>
      <c r="U45" s="260"/>
      <c r="V45" s="35"/>
      <c r="W45" s="31">
        <f t="shared" si="4"/>
        <v>0</v>
      </c>
      <c r="X45" s="191"/>
      <c r="Y45" s="260"/>
      <c r="Z45" s="260"/>
      <c r="AA45" s="260"/>
      <c r="AB45" s="260"/>
      <c r="AC45" s="260"/>
      <c r="AD45" s="260"/>
      <c r="AE45" s="260"/>
      <c r="AF45" s="260"/>
      <c r="AG45" s="260"/>
      <c r="AH45" s="260"/>
      <c r="AI45" s="1"/>
      <c r="AJ45" s="141"/>
      <c r="AK45" s="138"/>
      <c r="AL45" s="2"/>
      <c r="AM45" s="2"/>
      <c r="AN45" s="2"/>
    </row>
    <row r="46" spans="1:40" ht="12" customHeight="1">
      <c r="A46" s="191"/>
      <c r="B46" s="260"/>
      <c r="C46" s="260"/>
      <c r="D46" s="260"/>
      <c r="E46" s="260"/>
      <c r="F46" s="260"/>
      <c r="G46" s="260"/>
      <c r="H46" s="260"/>
      <c r="I46" s="260"/>
      <c r="J46" s="260"/>
      <c r="K46" s="1"/>
      <c r="L46" s="34">
        <v>1</v>
      </c>
      <c r="M46" s="217"/>
      <c r="N46" s="260"/>
      <c r="O46" s="260"/>
      <c r="P46" s="260"/>
      <c r="Q46" s="260"/>
      <c r="R46" s="260"/>
      <c r="S46" s="260"/>
      <c r="T46" s="260"/>
      <c r="U46" s="260"/>
      <c r="V46" s="35"/>
      <c r="W46" s="31">
        <f t="shared" si="4"/>
        <v>0</v>
      </c>
      <c r="X46" s="191"/>
      <c r="Y46" s="260"/>
      <c r="Z46" s="260"/>
      <c r="AA46" s="260"/>
      <c r="AB46" s="260"/>
      <c r="AC46" s="260"/>
      <c r="AD46" s="260"/>
      <c r="AE46" s="260"/>
      <c r="AF46" s="260"/>
      <c r="AG46" s="260"/>
      <c r="AH46" s="260"/>
      <c r="AI46" s="1"/>
      <c r="AJ46" s="141"/>
      <c r="AK46" s="138"/>
      <c r="AL46" s="2"/>
      <c r="AM46" s="2"/>
      <c r="AN46" s="2"/>
    </row>
    <row r="47" spans="1:40" ht="12" customHeight="1">
      <c r="A47" s="191"/>
      <c r="B47" s="260"/>
      <c r="C47" s="260"/>
      <c r="D47" s="260"/>
      <c r="E47" s="260"/>
      <c r="F47" s="260"/>
      <c r="G47" s="260"/>
      <c r="H47" s="260"/>
      <c r="I47" s="260"/>
      <c r="J47" s="260"/>
      <c r="K47" s="1"/>
      <c r="L47" s="34">
        <v>1</v>
      </c>
      <c r="M47" s="217"/>
      <c r="N47" s="260"/>
      <c r="O47" s="260"/>
      <c r="P47" s="260"/>
      <c r="Q47" s="260"/>
      <c r="R47" s="260"/>
      <c r="S47" s="260"/>
      <c r="T47" s="260"/>
      <c r="U47" s="260"/>
      <c r="V47" s="35"/>
      <c r="W47" s="31">
        <f t="shared" si="4"/>
        <v>0</v>
      </c>
      <c r="X47" s="191"/>
      <c r="Y47" s="260"/>
      <c r="Z47" s="260"/>
      <c r="AA47" s="260"/>
      <c r="AB47" s="260"/>
      <c r="AC47" s="260"/>
      <c r="AD47" s="260"/>
      <c r="AE47" s="260"/>
      <c r="AF47" s="260"/>
      <c r="AG47" s="260"/>
      <c r="AH47" s="260"/>
      <c r="AI47" s="1"/>
      <c r="AJ47" s="141"/>
      <c r="AK47" s="138"/>
      <c r="AL47" s="2"/>
      <c r="AM47" s="2"/>
      <c r="AN47" s="2"/>
    </row>
    <row r="48" spans="1:40" ht="12" customHeight="1">
      <c r="A48" s="191"/>
      <c r="B48" s="260"/>
      <c r="C48" s="260"/>
      <c r="D48" s="260"/>
      <c r="E48" s="260"/>
      <c r="F48" s="260"/>
      <c r="G48" s="260"/>
      <c r="H48" s="260"/>
      <c r="I48" s="260"/>
      <c r="J48" s="260"/>
      <c r="K48" s="1"/>
      <c r="L48" s="34">
        <v>1</v>
      </c>
      <c r="M48" s="217"/>
      <c r="N48" s="260"/>
      <c r="O48" s="260"/>
      <c r="P48" s="260"/>
      <c r="Q48" s="260"/>
      <c r="R48" s="260"/>
      <c r="S48" s="260"/>
      <c r="T48" s="260"/>
      <c r="U48" s="260"/>
      <c r="V48" s="35"/>
      <c r="W48" s="31">
        <f t="shared" si="4"/>
        <v>0</v>
      </c>
      <c r="X48" s="191"/>
      <c r="Y48" s="260"/>
      <c r="Z48" s="260"/>
      <c r="AA48" s="260"/>
      <c r="AB48" s="260"/>
      <c r="AC48" s="260"/>
      <c r="AD48" s="260"/>
      <c r="AE48" s="260"/>
      <c r="AF48" s="260"/>
      <c r="AG48" s="260"/>
      <c r="AH48" s="260"/>
      <c r="AI48" s="1"/>
      <c r="AJ48" s="141"/>
      <c r="AK48" s="138"/>
      <c r="AL48" s="2"/>
      <c r="AM48" s="2"/>
      <c r="AN48" s="2"/>
    </row>
    <row r="49" spans="1:40" ht="12" customHeight="1">
      <c r="A49" s="191"/>
      <c r="B49" s="260"/>
      <c r="C49" s="260"/>
      <c r="D49" s="260"/>
      <c r="E49" s="260"/>
      <c r="F49" s="260"/>
      <c r="G49" s="260"/>
      <c r="H49" s="260"/>
      <c r="I49" s="260"/>
      <c r="J49" s="260"/>
      <c r="K49" s="1"/>
      <c r="L49" s="34">
        <v>1</v>
      </c>
      <c r="M49" s="217"/>
      <c r="N49" s="260"/>
      <c r="O49" s="260"/>
      <c r="P49" s="260"/>
      <c r="Q49" s="260"/>
      <c r="R49" s="260"/>
      <c r="S49" s="260"/>
      <c r="T49" s="260"/>
      <c r="U49" s="260"/>
      <c r="V49" s="35"/>
      <c r="W49" s="31">
        <f t="shared" si="4"/>
        <v>0</v>
      </c>
      <c r="X49" s="191"/>
      <c r="Y49" s="260"/>
      <c r="Z49" s="260"/>
      <c r="AA49" s="260"/>
      <c r="AB49" s="260"/>
      <c r="AC49" s="260"/>
      <c r="AD49" s="260"/>
      <c r="AE49" s="260"/>
      <c r="AF49" s="260"/>
      <c r="AG49" s="260"/>
      <c r="AH49" s="260"/>
      <c r="AI49" s="1"/>
      <c r="AJ49" s="141"/>
      <c r="AK49" s="138"/>
      <c r="AL49" s="2"/>
      <c r="AM49" s="2"/>
      <c r="AN49" s="2"/>
    </row>
    <row r="50" spans="1:40" ht="12" customHeight="1">
      <c r="A50" s="191"/>
      <c r="B50" s="260"/>
      <c r="C50" s="260"/>
      <c r="D50" s="260"/>
      <c r="E50" s="260"/>
      <c r="F50" s="260"/>
      <c r="G50" s="260"/>
      <c r="H50" s="260"/>
      <c r="I50" s="260"/>
      <c r="J50" s="260"/>
      <c r="K50" s="1"/>
      <c r="L50" s="34">
        <v>1</v>
      </c>
      <c r="M50" s="217"/>
      <c r="N50" s="260"/>
      <c r="O50" s="260"/>
      <c r="P50" s="260"/>
      <c r="Q50" s="260"/>
      <c r="R50" s="260"/>
      <c r="S50" s="260"/>
      <c r="T50" s="260"/>
      <c r="U50" s="260"/>
      <c r="V50" s="35"/>
      <c r="W50" s="31">
        <f t="shared" si="4"/>
        <v>0</v>
      </c>
      <c r="X50" s="191"/>
      <c r="Y50" s="260"/>
      <c r="Z50" s="260"/>
      <c r="AA50" s="260"/>
      <c r="AB50" s="260"/>
      <c r="AC50" s="260"/>
      <c r="AD50" s="260"/>
      <c r="AE50" s="260"/>
      <c r="AF50" s="260"/>
      <c r="AG50" s="260"/>
      <c r="AH50" s="260"/>
      <c r="AI50" s="1"/>
      <c r="AJ50" s="141"/>
      <c r="AK50" s="138"/>
      <c r="AL50" s="2"/>
      <c r="AM50" s="2"/>
      <c r="AN50" s="2"/>
    </row>
    <row r="51" spans="1:40" ht="12" customHeight="1">
      <c r="A51" s="191"/>
      <c r="B51" s="260"/>
      <c r="C51" s="260"/>
      <c r="D51" s="260"/>
      <c r="E51" s="260"/>
      <c r="F51" s="260"/>
      <c r="G51" s="260"/>
      <c r="H51" s="260"/>
      <c r="I51" s="260"/>
      <c r="J51" s="260"/>
      <c r="K51" s="1"/>
      <c r="L51" s="34">
        <v>1</v>
      </c>
      <c r="M51" s="217"/>
      <c r="N51" s="260"/>
      <c r="O51" s="260"/>
      <c r="P51" s="260"/>
      <c r="Q51" s="260"/>
      <c r="R51" s="260"/>
      <c r="S51" s="260"/>
      <c r="T51" s="260"/>
      <c r="U51" s="260"/>
      <c r="V51" s="35"/>
      <c r="W51" s="31">
        <f t="shared" si="4"/>
        <v>0</v>
      </c>
      <c r="X51" s="191"/>
      <c r="Y51" s="260"/>
      <c r="Z51" s="260"/>
      <c r="AA51" s="260"/>
      <c r="AB51" s="260"/>
      <c r="AC51" s="260"/>
      <c r="AD51" s="260"/>
      <c r="AE51" s="260"/>
      <c r="AF51" s="260"/>
      <c r="AG51" s="260"/>
      <c r="AH51" s="260"/>
      <c r="AI51" s="1"/>
      <c r="AJ51" s="141"/>
      <c r="AK51" s="138"/>
      <c r="AL51" s="2"/>
      <c r="AM51" s="2"/>
      <c r="AN51" s="2"/>
    </row>
    <row r="52" spans="1:40" ht="12" customHeight="1">
      <c r="A52" s="191"/>
      <c r="B52" s="260"/>
      <c r="C52" s="260"/>
      <c r="D52" s="260"/>
      <c r="E52" s="260"/>
      <c r="F52" s="260"/>
      <c r="G52" s="260"/>
      <c r="H52" s="260"/>
      <c r="I52" s="260"/>
      <c r="J52" s="260"/>
      <c r="K52" s="1"/>
      <c r="L52" s="34">
        <v>1</v>
      </c>
      <c r="M52" s="217"/>
      <c r="N52" s="260"/>
      <c r="O52" s="260"/>
      <c r="P52" s="260"/>
      <c r="Q52" s="260"/>
      <c r="R52" s="260"/>
      <c r="S52" s="260"/>
      <c r="T52" s="260"/>
      <c r="U52" s="260"/>
      <c r="V52" s="35"/>
      <c r="W52" s="31">
        <f t="shared" si="4"/>
        <v>0</v>
      </c>
      <c r="X52" s="191"/>
      <c r="Y52" s="260"/>
      <c r="Z52" s="260"/>
      <c r="AA52" s="260"/>
      <c r="AB52" s="260"/>
      <c r="AC52" s="260"/>
      <c r="AD52" s="260"/>
      <c r="AE52" s="260"/>
      <c r="AF52" s="260"/>
      <c r="AG52" s="260"/>
      <c r="AH52" s="260"/>
      <c r="AI52" s="1"/>
      <c r="AJ52" s="141"/>
      <c r="AK52" s="138"/>
      <c r="AL52" s="2"/>
      <c r="AM52" s="2"/>
      <c r="AN52" s="2"/>
    </row>
    <row r="53" spans="1:40" ht="12" customHeight="1">
      <c r="A53" s="191"/>
      <c r="B53" s="260"/>
      <c r="C53" s="260"/>
      <c r="D53" s="260"/>
      <c r="E53" s="260"/>
      <c r="F53" s="260"/>
      <c r="G53" s="260"/>
      <c r="H53" s="260"/>
      <c r="I53" s="260"/>
      <c r="J53" s="260"/>
      <c r="K53" s="1"/>
      <c r="L53" s="34">
        <v>1</v>
      </c>
      <c r="M53" s="217"/>
      <c r="N53" s="260"/>
      <c r="O53" s="260"/>
      <c r="P53" s="260"/>
      <c r="Q53" s="260"/>
      <c r="R53" s="260"/>
      <c r="S53" s="260"/>
      <c r="T53" s="260"/>
      <c r="U53" s="260"/>
      <c r="V53" s="35"/>
      <c r="W53" s="31">
        <f t="shared" si="4"/>
        <v>0</v>
      </c>
      <c r="X53" s="191"/>
      <c r="Y53" s="260"/>
      <c r="Z53" s="260"/>
      <c r="AA53" s="260"/>
      <c r="AB53" s="260"/>
      <c r="AC53" s="260"/>
      <c r="AD53" s="260"/>
      <c r="AE53" s="260"/>
      <c r="AF53" s="260"/>
      <c r="AG53" s="260"/>
      <c r="AH53" s="260"/>
      <c r="AI53" s="1"/>
      <c r="AJ53" s="141"/>
      <c r="AK53" s="138"/>
      <c r="AL53" s="2"/>
      <c r="AM53" s="2"/>
      <c r="AN53" s="2"/>
    </row>
    <row r="54" spans="1:40" ht="12" customHeight="1">
      <c r="A54" s="191"/>
      <c r="B54" s="260"/>
      <c r="C54" s="260"/>
      <c r="D54" s="260"/>
      <c r="E54" s="260"/>
      <c r="F54" s="260"/>
      <c r="G54" s="260"/>
      <c r="H54" s="260"/>
      <c r="I54" s="260"/>
      <c r="J54" s="260"/>
      <c r="K54" s="1"/>
      <c r="L54" s="34">
        <v>1</v>
      </c>
      <c r="M54" s="217"/>
      <c r="N54" s="260"/>
      <c r="O54" s="260"/>
      <c r="P54" s="260"/>
      <c r="Q54" s="260"/>
      <c r="R54" s="260"/>
      <c r="S54" s="260"/>
      <c r="T54" s="260"/>
      <c r="U54" s="260"/>
      <c r="V54" s="35"/>
      <c r="W54" s="31">
        <f t="shared" si="4"/>
        <v>0</v>
      </c>
      <c r="X54" s="191"/>
      <c r="Y54" s="260"/>
      <c r="Z54" s="260"/>
      <c r="AA54" s="260"/>
      <c r="AB54" s="260"/>
      <c r="AC54" s="260"/>
      <c r="AD54" s="260"/>
      <c r="AE54" s="260"/>
      <c r="AF54" s="260"/>
      <c r="AG54" s="260"/>
      <c r="AH54" s="260"/>
      <c r="AI54" s="1"/>
      <c r="AJ54" s="141"/>
      <c r="AK54" s="138"/>
      <c r="AL54" s="2"/>
      <c r="AM54" s="2"/>
      <c r="AN54" s="2"/>
    </row>
    <row r="55" spans="1:40" ht="12" customHeight="1">
      <c r="A55" s="191"/>
      <c r="B55" s="260"/>
      <c r="C55" s="260"/>
      <c r="D55" s="260"/>
      <c r="E55" s="260"/>
      <c r="F55" s="260"/>
      <c r="G55" s="260"/>
      <c r="H55" s="260"/>
      <c r="I55" s="260"/>
      <c r="J55" s="260"/>
      <c r="K55" s="1"/>
      <c r="L55" s="34">
        <v>1</v>
      </c>
      <c r="M55" s="217"/>
      <c r="N55" s="260"/>
      <c r="O55" s="260"/>
      <c r="P55" s="260"/>
      <c r="Q55" s="260"/>
      <c r="R55" s="260"/>
      <c r="S55" s="260"/>
      <c r="T55" s="260"/>
      <c r="U55" s="260"/>
      <c r="V55" s="35"/>
      <c r="W55" s="31">
        <f t="shared" si="4"/>
        <v>0</v>
      </c>
      <c r="X55" s="191"/>
      <c r="Y55" s="260"/>
      <c r="Z55" s="260"/>
      <c r="AA55" s="260"/>
      <c r="AB55" s="260"/>
      <c r="AC55" s="260"/>
      <c r="AD55" s="260"/>
      <c r="AE55" s="260"/>
      <c r="AF55" s="260"/>
      <c r="AG55" s="260"/>
      <c r="AH55" s="260"/>
      <c r="AI55" s="1"/>
      <c r="AJ55" s="141"/>
      <c r="AK55" s="138"/>
      <c r="AL55" s="2"/>
      <c r="AM55" s="2"/>
      <c r="AN55" s="2"/>
    </row>
    <row r="56" spans="1:40" ht="12" customHeight="1">
      <c r="A56" s="191"/>
      <c r="B56" s="260"/>
      <c r="C56" s="260"/>
      <c r="D56" s="260"/>
      <c r="E56" s="260"/>
      <c r="F56" s="260"/>
      <c r="G56" s="260"/>
      <c r="H56" s="260"/>
      <c r="I56" s="260"/>
      <c r="J56" s="260"/>
      <c r="K56" s="1"/>
      <c r="L56" s="34">
        <v>1</v>
      </c>
      <c r="M56" s="217"/>
      <c r="N56" s="260"/>
      <c r="O56" s="260"/>
      <c r="P56" s="260"/>
      <c r="Q56" s="260"/>
      <c r="R56" s="260"/>
      <c r="S56" s="260"/>
      <c r="T56" s="260"/>
      <c r="U56" s="260"/>
      <c r="V56" s="35"/>
      <c r="W56" s="31">
        <f t="shared" si="4"/>
        <v>0</v>
      </c>
      <c r="X56" s="191"/>
      <c r="Y56" s="260"/>
      <c r="Z56" s="260"/>
      <c r="AA56" s="260"/>
      <c r="AB56" s="260"/>
      <c r="AC56" s="260"/>
      <c r="AD56" s="260"/>
      <c r="AE56" s="260"/>
      <c r="AF56" s="260"/>
      <c r="AG56" s="260"/>
      <c r="AH56" s="260"/>
      <c r="AI56" s="1"/>
      <c r="AJ56" s="141"/>
      <c r="AK56" s="138"/>
      <c r="AL56" s="2"/>
      <c r="AM56" s="2"/>
      <c r="AN56" s="2"/>
    </row>
    <row r="57" spans="1:40" ht="12" customHeight="1">
      <c r="A57" s="191"/>
      <c r="B57" s="260"/>
      <c r="C57" s="260"/>
      <c r="D57" s="260"/>
      <c r="E57" s="260"/>
      <c r="F57" s="260"/>
      <c r="G57" s="260"/>
      <c r="H57" s="260"/>
      <c r="I57" s="260"/>
      <c r="J57" s="260"/>
      <c r="K57" s="1"/>
      <c r="L57" s="34">
        <v>1</v>
      </c>
      <c r="M57" s="217"/>
      <c r="N57" s="260"/>
      <c r="O57" s="260"/>
      <c r="P57" s="260"/>
      <c r="Q57" s="260"/>
      <c r="R57" s="260"/>
      <c r="S57" s="260"/>
      <c r="T57" s="260"/>
      <c r="U57" s="260"/>
      <c r="V57" s="35"/>
      <c r="W57" s="31">
        <f t="shared" si="4"/>
        <v>0</v>
      </c>
      <c r="X57" s="191"/>
      <c r="Y57" s="260"/>
      <c r="Z57" s="260"/>
      <c r="AA57" s="260"/>
      <c r="AB57" s="260"/>
      <c r="AC57" s="260"/>
      <c r="AD57" s="260"/>
      <c r="AE57" s="260"/>
      <c r="AF57" s="260"/>
      <c r="AG57" s="260"/>
      <c r="AH57" s="260"/>
      <c r="AI57" s="1"/>
      <c r="AJ57" s="141"/>
      <c r="AK57" s="138"/>
      <c r="AL57" s="2"/>
      <c r="AM57" s="2"/>
      <c r="AN57" s="2"/>
    </row>
    <row r="58" spans="1:40" ht="12" customHeight="1">
      <c r="A58" s="225"/>
      <c r="B58" s="264"/>
      <c r="C58" s="264"/>
      <c r="D58" s="264"/>
      <c r="E58" s="264"/>
      <c r="F58" s="264"/>
      <c r="G58" s="264"/>
      <c r="H58" s="264"/>
      <c r="I58" s="264"/>
      <c r="J58" s="264"/>
      <c r="K58" s="1"/>
      <c r="L58" s="34">
        <v>1</v>
      </c>
      <c r="M58" s="217"/>
      <c r="N58" s="260"/>
      <c r="O58" s="260"/>
      <c r="P58" s="260"/>
      <c r="Q58" s="260"/>
      <c r="R58" s="260"/>
      <c r="S58" s="260"/>
      <c r="T58" s="260"/>
      <c r="U58" s="260"/>
      <c r="V58" s="35"/>
      <c r="W58" s="31">
        <f t="shared" si="4"/>
        <v>0</v>
      </c>
      <c r="X58" s="225"/>
      <c r="Y58" s="264"/>
      <c r="Z58" s="264"/>
      <c r="AA58" s="264"/>
      <c r="AB58" s="264"/>
      <c r="AC58" s="264"/>
      <c r="AD58" s="264"/>
      <c r="AE58" s="264"/>
      <c r="AF58" s="264"/>
      <c r="AG58" s="264"/>
      <c r="AH58" s="264"/>
      <c r="AI58" s="1"/>
      <c r="AJ58" s="141"/>
      <c r="AK58" s="138"/>
      <c r="AL58" s="2"/>
      <c r="AM58" s="2"/>
      <c r="AN58" s="2"/>
    </row>
    <row r="59" spans="1:40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34">
        <v>1</v>
      </c>
      <c r="M59" s="217"/>
      <c r="N59" s="260"/>
      <c r="O59" s="260"/>
      <c r="P59" s="260"/>
      <c r="Q59" s="260"/>
      <c r="R59" s="260"/>
      <c r="S59" s="260"/>
      <c r="T59" s="260"/>
      <c r="U59" s="260"/>
      <c r="V59" s="35"/>
      <c r="W59" s="31">
        <f t="shared" si="4"/>
        <v>0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41"/>
      <c r="AK59" s="138"/>
      <c r="AL59" s="2"/>
      <c r="AM59" s="2"/>
      <c r="AN59" s="2"/>
    </row>
    <row r="60" spans="1:40" ht="12" customHeight="1">
      <c r="A60" s="221" t="s">
        <v>185</v>
      </c>
      <c r="B60" s="259"/>
      <c r="C60" s="259"/>
      <c r="D60" s="259"/>
      <c r="E60" s="259"/>
      <c r="F60" s="221"/>
      <c r="G60" s="259"/>
      <c r="H60" s="259"/>
      <c r="I60" s="259"/>
      <c r="J60" s="259"/>
      <c r="K60" s="140"/>
      <c r="L60" s="34">
        <v>1</v>
      </c>
      <c r="M60" s="217"/>
      <c r="N60" s="260"/>
      <c r="O60" s="260"/>
      <c r="P60" s="260"/>
      <c r="Q60" s="260"/>
      <c r="R60" s="260"/>
      <c r="S60" s="260"/>
      <c r="T60" s="260"/>
      <c r="U60" s="260"/>
      <c r="V60" s="35"/>
      <c r="W60" s="31">
        <f t="shared" si="4"/>
        <v>0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41"/>
      <c r="AK60" s="138"/>
      <c r="AL60" s="2"/>
      <c r="AM60" s="2"/>
      <c r="AN60" s="2"/>
    </row>
    <row r="61" spans="1:40" ht="12" customHeight="1">
      <c r="A61" s="218" t="str">
        <f>VLOOKUP(Q2,'Look-ups'!Q2:R14,2,FALSE)</f>
        <v>-</v>
      </c>
      <c r="B61" s="219"/>
      <c r="C61" s="219"/>
      <c r="D61" s="219"/>
      <c r="E61" s="219"/>
      <c r="F61" s="219"/>
      <c r="G61" s="219"/>
      <c r="H61" s="219"/>
      <c r="I61" s="219"/>
      <c r="J61" s="219"/>
      <c r="K61" s="220"/>
      <c r="L61" s="60">
        <v>1</v>
      </c>
      <c r="M61" s="217"/>
      <c r="N61" s="260"/>
      <c r="O61" s="260"/>
      <c r="P61" s="260"/>
      <c r="Q61" s="260"/>
      <c r="R61" s="260"/>
      <c r="S61" s="260"/>
      <c r="T61" s="260"/>
      <c r="U61" s="260"/>
      <c r="V61" s="35"/>
      <c r="W61" s="31">
        <f t="shared" si="4"/>
        <v>0</v>
      </c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41"/>
      <c r="AK61" s="138"/>
      <c r="AL61" s="2"/>
      <c r="AM61" s="2"/>
      <c r="AN61" s="2"/>
    </row>
    <row r="62" spans="1:40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34">
        <v>1</v>
      </c>
      <c r="M62" s="217"/>
      <c r="N62" s="260"/>
      <c r="O62" s="260"/>
      <c r="P62" s="260"/>
      <c r="Q62" s="260"/>
      <c r="R62" s="260"/>
      <c r="S62" s="260"/>
      <c r="T62" s="260"/>
      <c r="U62" s="260"/>
      <c r="V62" s="35"/>
      <c r="W62" s="31">
        <f t="shared" si="4"/>
        <v>0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41"/>
      <c r="AK62" s="138"/>
      <c r="AL62" s="2"/>
      <c r="AM62" s="2"/>
      <c r="AN62" s="2"/>
    </row>
    <row r="63" spans="1:40" ht="12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34">
        <v>1</v>
      </c>
      <c r="M63" s="217"/>
      <c r="N63" s="260"/>
      <c r="O63" s="260"/>
      <c r="P63" s="260"/>
      <c r="Q63" s="260"/>
      <c r="R63" s="260"/>
      <c r="S63" s="260"/>
      <c r="T63" s="260"/>
      <c r="U63" s="260"/>
      <c r="V63" s="35"/>
      <c r="W63" s="31">
        <f t="shared" si="4"/>
        <v>0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41"/>
      <c r="AK63" s="138"/>
      <c r="AL63" s="2"/>
      <c r="AM63" s="2"/>
      <c r="AN63" s="2"/>
    </row>
    <row r="64" spans="1:40" ht="12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34">
        <v>1</v>
      </c>
      <c r="M64" s="217"/>
      <c r="N64" s="260"/>
      <c r="O64" s="260"/>
      <c r="P64" s="260"/>
      <c r="Q64" s="260"/>
      <c r="R64" s="260"/>
      <c r="S64" s="260"/>
      <c r="T64" s="260"/>
      <c r="U64" s="260"/>
      <c r="V64" s="35"/>
      <c r="W64" s="31">
        <f t="shared" si="4"/>
        <v>0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41"/>
      <c r="AK64" s="138"/>
      <c r="AL64" s="2"/>
      <c r="AM64" s="2"/>
      <c r="AN64" s="2"/>
    </row>
    <row r="65" spans="1:40" ht="12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34">
        <v>1</v>
      </c>
      <c r="M65" s="217"/>
      <c r="N65" s="260"/>
      <c r="O65" s="260"/>
      <c r="P65" s="260"/>
      <c r="Q65" s="260"/>
      <c r="R65" s="260"/>
      <c r="S65" s="260"/>
      <c r="T65" s="260"/>
      <c r="U65" s="260"/>
      <c r="V65" s="35"/>
      <c r="W65" s="31">
        <f t="shared" si="4"/>
        <v>0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41"/>
      <c r="AK65" s="138"/>
      <c r="AL65" s="2"/>
      <c r="AM65" s="2"/>
      <c r="AN65" s="2"/>
    </row>
    <row r="66" spans="1:40" ht="12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34">
        <v>1</v>
      </c>
      <c r="M66" s="217"/>
      <c r="N66" s="260"/>
      <c r="O66" s="260"/>
      <c r="P66" s="260"/>
      <c r="Q66" s="260"/>
      <c r="R66" s="260"/>
      <c r="S66" s="260"/>
      <c r="T66" s="260"/>
      <c r="U66" s="260"/>
      <c r="V66" s="35"/>
      <c r="W66" s="31">
        <f t="shared" si="4"/>
        <v>0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41"/>
      <c r="AK66" s="138"/>
      <c r="AL66" s="2"/>
      <c r="AM66" s="2"/>
      <c r="AN66" s="2"/>
    </row>
    <row r="67" spans="1:40" ht="12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34">
        <v>1</v>
      </c>
      <c r="M67" s="217"/>
      <c r="N67" s="260"/>
      <c r="O67" s="260"/>
      <c r="P67" s="260"/>
      <c r="Q67" s="260"/>
      <c r="R67" s="260"/>
      <c r="S67" s="260"/>
      <c r="T67" s="260"/>
      <c r="U67" s="260"/>
      <c r="V67" s="35"/>
      <c r="W67" s="31">
        <f t="shared" si="4"/>
        <v>0</v>
      </c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41"/>
      <c r="AK67" s="138"/>
      <c r="AL67" s="2"/>
      <c r="AM67" s="2"/>
      <c r="AN67" s="2"/>
    </row>
    <row r="68" spans="1:40" ht="12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34">
        <v>1</v>
      </c>
      <c r="M68" s="217"/>
      <c r="N68" s="260"/>
      <c r="O68" s="260"/>
      <c r="P68" s="260"/>
      <c r="Q68" s="260"/>
      <c r="R68" s="260"/>
      <c r="S68" s="260"/>
      <c r="T68" s="260"/>
      <c r="U68" s="260"/>
      <c r="V68" s="35"/>
      <c r="W68" s="31">
        <f t="shared" si="4"/>
        <v>0</v>
      </c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41"/>
      <c r="AK68" s="138"/>
      <c r="AL68" s="2"/>
      <c r="AM68" s="2"/>
      <c r="AN68" s="2"/>
    </row>
    <row r="69" spans="1:40" ht="12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34">
        <v>1</v>
      </c>
      <c r="M69" s="217"/>
      <c r="N69" s="260"/>
      <c r="O69" s="260"/>
      <c r="P69" s="260"/>
      <c r="Q69" s="260"/>
      <c r="R69" s="260"/>
      <c r="S69" s="260"/>
      <c r="T69" s="260"/>
      <c r="U69" s="260"/>
      <c r="V69" s="35"/>
      <c r="W69" s="31">
        <f t="shared" si="4"/>
        <v>0</v>
      </c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41"/>
      <c r="AK69" s="138"/>
      <c r="AL69" s="2"/>
      <c r="AM69" s="2"/>
      <c r="AN69" s="2"/>
    </row>
    <row r="70" spans="1:40" ht="12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34">
        <v>1</v>
      </c>
      <c r="M70" s="217"/>
      <c r="N70" s="260"/>
      <c r="O70" s="260"/>
      <c r="P70" s="260"/>
      <c r="Q70" s="260"/>
      <c r="R70" s="260"/>
      <c r="S70" s="260"/>
      <c r="T70" s="260"/>
      <c r="U70" s="260"/>
      <c r="V70" s="35"/>
      <c r="W70" s="31">
        <f t="shared" si="4"/>
        <v>0</v>
      </c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41"/>
      <c r="AK70" s="138"/>
      <c r="AL70" s="2"/>
      <c r="AM70" s="2"/>
      <c r="AN70" s="2"/>
    </row>
    <row r="71" spans="1:40" ht="12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34">
        <v>1</v>
      </c>
      <c r="M71" s="217"/>
      <c r="N71" s="260"/>
      <c r="O71" s="260"/>
      <c r="P71" s="260"/>
      <c r="Q71" s="260"/>
      <c r="R71" s="260"/>
      <c r="S71" s="260"/>
      <c r="T71" s="260"/>
      <c r="U71" s="260"/>
      <c r="V71" s="35"/>
      <c r="W71" s="31">
        <f t="shared" si="4"/>
        <v>0</v>
      </c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41"/>
      <c r="AK71" s="138"/>
      <c r="AL71" s="2"/>
      <c r="AM71" s="2"/>
      <c r="AN71" s="2"/>
    </row>
    <row r="72" spans="1:40" ht="12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34">
        <v>1</v>
      </c>
      <c r="M72" s="217"/>
      <c r="N72" s="260"/>
      <c r="O72" s="260"/>
      <c r="P72" s="260"/>
      <c r="Q72" s="260"/>
      <c r="R72" s="260"/>
      <c r="S72" s="260"/>
      <c r="T72" s="260"/>
      <c r="U72" s="260"/>
      <c r="V72" s="35"/>
      <c r="W72" s="31">
        <f t="shared" si="4"/>
        <v>0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41"/>
      <c r="AK72" s="138"/>
      <c r="AL72" s="2"/>
      <c r="AM72" s="2"/>
      <c r="AN72" s="2"/>
    </row>
    <row r="73" spans="1:40" ht="12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34">
        <v>1</v>
      </c>
      <c r="M73" s="217"/>
      <c r="N73" s="260"/>
      <c r="O73" s="260"/>
      <c r="P73" s="260"/>
      <c r="Q73" s="260"/>
      <c r="R73" s="260"/>
      <c r="S73" s="260"/>
      <c r="T73" s="260"/>
      <c r="U73" s="260"/>
      <c r="V73" s="35"/>
      <c r="W73" s="31">
        <f t="shared" si="4"/>
        <v>0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41"/>
      <c r="AK73" s="138"/>
      <c r="AL73" s="2"/>
      <c r="AM73" s="2"/>
      <c r="AN73" s="2"/>
    </row>
    <row r="74" spans="1:40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34">
        <v>1</v>
      </c>
      <c r="M74" s="217"/>
      <c r="N74" s="260"/>
      <c r="O74" s="260"/>
      <c r="P74" s="260"/>
      <c r="Q74" s="260"/>
      <c r="R74" s="260"/>
      <c r="S74" s="260"/>
      <c r="T74" s="260"/>
      <c r="U74" s="260"/>
      <c r="V74" s="35"/>
      <c r="W74" s="31">
        <f t="shared" si="4"/>
        <v>0</v>
      </c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41"/>
      <c r="AK74" s="138"/>
      <c r="AL74" s="2"/>
      <c r="AM74" s="2"/>
      <c r="AN74" s="2"/>
    </row>
    <row r="75" spans="1:40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34">
        <v>1</v>
      </c>
      <c r="M75" s="217"/>
      <c r="N75" s="260"/>
      <c r="O75" s="260"/>
      <c r="P75" s="260"/>
      <c r="Q75" s="260"/>
      <c r="R75" s="260"/>
      <c r="S75" s="260"/>
      <c r="T75" s="260"/>
      <c r="U75" s="260"/>
      <c r="V75" s="35"/>
      <c r="W75" s="31">
        <f t="shared" si="4"/>
        <v>0</v>
      </c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41"/>
      <c r="AK75" s="138"/>
      <c r="AL75" s="2"/>
      <c r="AM75" s="2"/>
      <c r="AN75" s="2"/>
    </row>
    <row r="76" spans="1:40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34">
        <v>1</v>
      </c>
      <c r="M76" s="217"/>
      <c r="N76" s="260"/>
      <c r="O76" s="260"/>
      <c r="P76" s="260"/>
      <c r="Q76" s="260"/>
      <c r="R76" s="260"/>
      <c r="S76" s="260"/>
      <c r="T76" s="260"/>
      <c r="U76" s="260"/>
      <c r="V76" s="35"/>
      <c r="W76" s="31">
        <f t="shared" si="4"/>
        <v>0</v>
      </c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41"/>
      <c r="AK76" s="138"/>
      <c r="AL76" s="2"/>
      <c r="AM76" s="2"/>
      <c r="AN76" s="2"/>
    </row>
    <row r="77" spans="1:40" ht="12" customHeight="1" thickBo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36">
        <v>1</v>
      </c>
      <c r="M77" s="222"/>
      <c r="N77" s="264"/>
      <c r="O77" s="264"/>
      <c r="P77" s="264"/>
      <c r="Q77" s="264"/>
      <c r="R77" s="264"/>
      <c r="S77" s="264"/>
      <c r="T77" s="264"/>
      <c r="U77" s="264"/>
      <c r="V77" s="37"/>
      <c r="W77" s="31">
        <f t="shared" si="4"/>
        <v>0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41"/>
      <c r="AK77" s="138"/>
      <c r="AL77" s="2"/>
      <c r="AM77" s="2"/>
      <c r="AN77" s="2"/>
    </row>
    <row r="78" spans="1:40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38"/>
    </row>
    <row r="79" spans="1:40">
      <c r="A79" s="39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</row>
  </sheetData>
  <mergeCells count="241">
    <mergeCell ref="X44:AH44"/>
    <mergeCell ref="X45:AH45"/>
    <mergeCell ref="X43:AH43"/>
    <mergeCell ref="X42:AH42"/>
    <mergeCell ref="X48:AH48"/>
    <mergeCell ref="X49:AH49"/>
    <mergeCell ref="X50:AH50"/>
    <mergeCell ref="X51:AH51"/>
    <mergeCell ref="G36:J37"/>
    <mergeCell ref="G38:J39"/>
    <mergeCell ref="M45:U45"/>
    <mergeCell ref="M46:U46"/>
    <mergeCell ref="A47:J47"/>
    <mergeCell ref="A45:J45"/>
    <mergeCell ref="A48:J48"/>
    <mergeCell ref="A49:J49"/>
    <mergeCell ref="A50:J50"/>
    <mergeCell ref="A46:J46"/>
    <mergeCell ref="X46:AH46"/>
    <mergeCell ref="M41:N41"/>
    <mergeCell ref="O41:S41"/>
    <mergeCell ref="T41:U41"/>
    <mergeCell ref="M43:U43"/>
    <mergeCell ref="M42:U42"/>
    <mergeCell ref="A6:C8"/>
    <mergeCell ref="A5:C5"/>
    <mergeCell ref="A2:M3"/>
    <mergeCell ref="A1:M1"/>
    <mergeCell ref="U3:W3"/>
    <mergeCell ref="AB3:AE3"/>
    <mergeCell ref="AB2:AE2"/>
    <mergeCell ref="X7:AH7"/>
    <mergeCell ref="X8:AH8"/>
    <mergeCell ref="AB1:AE1"/>
    <mergeCell ref="AF1:AH1"/>
    <mergeCell ref="X2:AA2"/>
    <mergeCell ref="X1:AA1"/>
    <mergeCell ref="X3:AA3"/>
    <mergeCell ref="X6:AH6"/>
    <mergeCell ref="P5:R5"/>
    <mergeCell ref="P6:R7"/>
    <mergeCell ref="L6:N7"/>
    <mergeCell ref="L5:N5"/>
    <mergeCell ref="O3:P3"/>
    <mergeCell ref="O1:P1"/>
    <mergeCell ref="O2:P2"/>
    <mergeCell ref="AF2:AH2"/>
    <mergeCell ref="E5:F6"/>
    <mergeCell ref="X20:AH20"/>
    <mergeCell ref="X15:AH15"/>
    <mergeCell ref="X16:AH16"/>
    <mergeCell ref="X21:AH21"/>
    <mergeCell ref="X22:AH22"/>
    <mergeCell ref="T18:U19"/>
    <mergeCell ref="X32:AH32"/>
    <mergeCell ref="X31:AH31"/>
    <mergeCell ref="X18:AH18"/>
    <mergeCell ref="X19:AH19"/>
    <mergeCell ref="X23:AH23"/>
    <mergeCell ref="X28:AH28"/>
    <mergeCell ref="X26:AH26"/>
    <mergeCell ref="X27:AH27"/>
    <mergeCell ref="X47:AH47"/>
    <mergeCell ref="M60:U60"/>
    <mergeCell ref="M59:U59"/>
    <mergeCell ref="X57:AH57"/>
    <mergeCell ref="X58:AH58"/>
    <mergeCell ref="M58:U58"/>
    <mergeCell ref="X56:AH56"/>
    <mergeCell ref="X54:AH54"/>
    <mergeCell ref="X55:AH55"/>
    <mergeCell ref="M57:U57"/>
    <mergeCell ref="M55:U55"/>
    <mergeCell ref="M56:U56"/>
    <mergeCell ref="M54:U54"/>
    <mergeCell ref="M47:U47"/>
    <mergeCell ref="M48:U48"/>
    <mergeCell ref="M49:U49"/>
    <mergeCell ref="X52:AH52"/>
    <mergeCell ref="X53:AH53"/>
    <mergeCell ref="M51:U51"/>
    <mergeCell ref="M52:U52"/>
    <mergeCell ref="M53:U53"/>
    <mergeCell ref="M77:U77"/>
    <mergeCell ref="M71:U71"/>
    <mergeCell ref="M72:U72"/>
    <mergeCell ref="M73:U73"/>
    <mergeCell ref="M74:U74"/>
    <mergeCell ref="M75:U75"/>
    <mergeCell ref="M76:U76"/>
    <mergeCell ref="L40:M40"/>
    <mergeCell ref="A44:J44"/>
    <mergeCell ref="A42:J42"/>
    <mergeCell ref="A43:J43"/>
    <mergeCell ref="M65:U65"/>
    <mergeCell ref="M66:U66"/>
    <mergeCell ref="M64:U64"/>
    <mergeCell ref="M63:U63"/>
    <mergeCell ref="M69:U69"/>
    <mergeCell ref="M70:U70"/>
    <mergeCell ref="M67:U67"/>
    <mergeCell ref="M68:U68"/>
    <mergeCell ref="M50:U50"/>
    <mergeCell ref="A58:J58"/>
    <mergeCell ref="A53:J53"/>
    <mergeCell ref="A54:J54"/>
    <mergeCell ref="A51:J51"/>
    <mergeCell ref="A41:J41"/>
    <mergeCell ref="G33:J33"/>
    <mergeCell ref="G34:J34"/>
    <mergeCell ref="E38:F39"/>
    <mergeCell ref="E36:F37"/>
    <mergeCell ref="M44:U44"/>
    <mergeCell ref="M61:U61"/>
    <mergeCell ref="M62:U62"/>
    <mergeCell ref="A61:K61"/>
    <mergeCell ref="A60:E60"/>
    <mergeCell ref="F60:J60"/>
    <mergeCell ref="A52:J52"/>
    <mergeCell ref="A55:J55"/>
    <mergeCell ref="A56:J56"/>
    <mergeCell ref="A57:J57"/>
    <mergeCell ref="G5:J6"/>
    <mergeCell ref="E8:J8"/>
    <mergeCell ref="G9:J9"/>
    <mergeCell ref="G12:J12"/>
    <mergeCell ref="X17:AH17"/>
    <mergeCell ref="X13:AH13"/>
    <mergeCell ref="X14:AH14"/>
    <mergeCell ref="X12:AH12"/>
    <mergeCell ref="U2:W2"/>
    <mergeCell ref="X10:AH10"/>
    <mergeCell ref="X9:AH9"/>
    <mergeCell ref="AF3:AH3"/>
    <mergeCell ref="G10:J10"/>
    <mergeCell ref="Q2:T2"/>
    <mergeCell ref="E16:J16"/>
    <mergeCell ref="T16:U16"/>
    <mergeCell ref="T17:U17"/>
    <mergeCell ref="M13:S13"/>
    <mergeCell ref="M15:U15"/>
    <mergeCell ref="M17:S17"/>
    <mergeCell ref="M16:S16"/>
    <mergeCell ref="M10:S10"/>
    <mergeCell ref="M11:S12"/>
    <mergeCell ref="X11:AH11"/>
    <mergeCell ref="A18:C20"/>
    <mergeCell ref="A11:C11"/>
    <mergeCell ref="A12:C14"/>
    <mergeCell ref="A17:C17"/>
    <mergeCell ref="A24:C26"/>
    <mergeCell ref="G25:J25"/>
    <mergeCell ref="G26:J26"/>
    <mergeCell ref="G19:J19"/>
    <mergeCell ref="G24:J24"/>
    <mergeCell ref="G11:J11"/>
    <mergeCell ref="G13:J13"/>
    <mergeCell ref="G14:J14"/>
    <mergeCell ref="A23:C23"/>
    <mergeCell ref="G23:J23"/>
    <mergeCell ref="G17:J17"/>
    <mergeCell ref="G18:J18"/>
    <mergeCell ref="G20:J20"/>
    <mergeCell ref="G22:J22"/>
    <mergeCell ref="G21:J21"/>
    <mergeCell ref="A29:C29"/>
    <mergeCell ref="A30:C32"/>
    <mergeCell ref="X36:AH36"/>
    <mergeCell ref="L37:O37"/>
    <mergeCell ref="Q37:R37"/>
    <mergeCell ref="T37:V37"/>
    <mergeCell ref="L38:O38"/>
    <mergeCell ref="Q38:R38"/>
    <mergeCell ref="T38:V38"/>
    <mergeCell ref="A35:C35"/>
    <mergeCell ref="G31:J31"/>
    <mergeCell ref="G32:J32"/>
    <mergeCell ref="X29:AH29"/>
    <mergeCell ref="X30:AH30"/>
    <mergeCell ref="T35:V35"/>
    <mergeCell ref="L36:O36"/>
    <mergeCell ref="Q36:R36"/>
    <mergeCell ref="T36:V36"/>
    <mergeCell ref="A36:C38"/>
    <mergeCell ref="X33:AH33"/>
    <mergeCell ref="X34:AH34"/>
    <mergeCell ref="T32:V32"/>
    <mergeCell ref="T31:V31"/>
    <mergeCell ref="T30:V30"/>
    <mergeCell ref="G27:J27"/>
    <mergeCell ref="G28:J28"/>
    <mergeCell ref="X24:AH24"/>
    <mergeCell ref="X35:AH35"/>
    <mergeCell ref="X41:AH41"/>
    <mergeCell ref="X40:AH40"/>
    <mergeCell ref="T40:U40"/>
    <mergeCell ref="V40:W40"/>
    <mergeCell ref="N40:P40"/>
    <mergeCell ref="X37:AH37"/>
    <mergeCell ref="X39:AH39"/>
    <mergeCell ref="L32:O32"/>
    <mergeCell ref="L31:O31"/>
    <mergeCell ref="Q32:R32"/>
    <mergeCell ref="Q31:R31"/>
    <mergeCell ref="X38:AH38"/>
    <mergeCell ref="L33:V33"/>
    <mergeCell ref="G29:J29"/>
    <mergeCell ref="G30:J30"/>
    <mergeCell ref="L34:O34"/>
    <mergeCell ref="Q34:R34"/>
    <mergeCell ref="T34:V34"/>
    <mergeCell ref="L35:O35"/>
    <mergeCell ref="Q35:R35"/>
    <mergeCell ref="Q30:R30"/>
    <mergeCell ref="L29:O29"/>
    <mergeCell ref="L30:O30"/>
    <mergeCell ref="T29:V29"/>
    <mergeCell ref="T28:V28"/>
    <mergeCell ref="T27:V27"/>
    <mergeCell ref="Q27:S27"/>
    <mergeCell ref="Q28:R28"/>
    <mergeCell ref="L28:O28"/>
    <mergeCell ref="Q29:R29"/>
    <mergeCell ref="Q1:T1"/>
    <mergeCell ref="U6:V6"/>
    <mergeCell ref="T5:V5"/>
    <mergeCell ref="T11:U12"/>
    <mergeCell ref="U7:V7"/>
    <mergeCell ref="U1:W1"/>
    <mergeCell ref="L27:O27"/>
    <mergeCell ref="M20:S20"/>
    <mergeCell ref="M18:S19"/>
    <mergeCell ref="T10:U10"/>
    <mergeCell ref="M9:U9"/>
    <mergeCell ref="Q3:S3"/>
    <mergeCell ref="T20:U20"/>
    <mergeCell ref="M24:R24"/>
    <mergeCell ref="L26:V26"/>
    <mergeCell ref="M22:U22"/>
    <mergeCell ref="M23:R23"/>
    <mergeCell ref="T13:U13"/>
  </mergeCells>
  <dataValidations count="1">
    <dataValidation allowBlank="1" showInputMessage="1" showErrorMessage="1" sqref="Q3:T3" xr:uid="{F93F4501-6E6E-4461-8558-8DB5034DD361}"/>
  </dataValidations>
  <pageMargins left="0.7" right="0.7" top="0.75" bottom="0.75" header="0.3" footer="0.3"/>
  <pageSetup scale="75" orientation="portrait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69758E12-9615-46F8-9AEB-8BE82927A658}">
          <x14:formula1>
            <xm:f>'Look-ups'!$B$2:$B$14</xm:f>
          </x14:formula1>
          <xm:sqref>X3:AA3</xm:sqref>
        </x14:dataValidation>
        <x14:dataValidation type="list" allowBlank="1" showInputMessage="1" showErrorMessage="1" xr:uid="{9A0B246C-8692-41D3-8A66-77BE80C313DD}">
          <x14:formula1>
            <xm:f>'Look-ups'!$O$2:$O$10</xm:f>
          </x14:formula1>
          <xm:sqref>X2:AA2</xm:sqref>
        </x14:dataValidation>
        <x14:dataValidation type="list" allowBlank="1" showInputMessage="1" showErrorMessage="1" xr:uid="{A82F2C25-933F-4515-B8B5-322B2DDAFABD}">
          <x14:formula1>
            <xm:f>'Look-ups'!$Q$2:$Q$14</xm:f>
          </x14:formula1>
          <xm:sqref>Q2:T2</xm:sqref>
        </x14:dataValidation>
        <x14:dataValidation type="list" allowBlank="1" showInputMessage="1" showErrorMessage="1" xr:uid="{4607D3C9-8D6F-4D33-ABE2-E624B77001C0}">
          <x14:formula1>
            <xm:f>'Look-ups'!$AA$2:$AA$20</xm:f>
          </x14:formula1>
          <xm:sqref>X1:AA1</xm:sqref>
        </x14:dataValidation>
        <x14:dataValidation type="list" allowBlank="1" showInputMessage="1" showErrorMessage="1" xr:uid="{66FA8C34-9550-4936-8A4C-11C80D2905D2}">
          <x14:formula1>
            <xm:f>'Look-ups'!$A$20:$A$21</xm:f>
          </x14:formula1>
          <xm:sqref>AF3:AH3</xm:sqref>
        </x14:dataValidation>
        <x14:dataValidation type="list" allowBlank="1" showInputMessage="1" showErrorMessage="1" xr:uid="{08AAE956-5265-46B7-9A51-2F4D2B2BE7C2}">
          <x14:formula1>
            <xm:f>'Look-ups'!$F$20:$F$62</xm:f>
          </x14:formula1>
          <xm:sqref>X27:X31 Y28:AH31</xm:sqref>
        </x14:dataValidation>
        <x14:dataValidation type="list" allowBlank="1" showInputMessage="1" showErrorMessage="1" xr:uid="{A72600B2-967D-4D7D-8331-2056C9776CE1}">
          <x14:formula1>
            <xm:f>'Look-ups'!$W$2:$W$37</xm:f>
          </x14:formula1>
          <xm:sqref>L28:O32 L34:O38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95EDD-EF51-4A7C-BE20-233ED47F4718}">
  <dimension ref="A1:AJ62"/>
  <sheetViews>
    <sheetView topLeftCell="B1" workbookViewId="0">
      <pane ySplit="1" topLeftCell="A2" activePane="bottomLeft" state="frozen"/>
      <selection pane="bottomLeft" activeCell="A22" sqref="A22"/>
    </sheetView>
  </sheetViews>
  <sheetFormatPr defaultRowHeight="15"/>
  <cols>
    <col min="1" max="1" width="11.7109375" bestFit="1" customWidth="1"/>
    <col min="2" max="2" width="12.5703125" bestFit="1" customWidth="1"/>
    <col min="3" max="3" width="3.7109375" bestFit="1" customWidth="1"/>
    <col min="4" max="4" width="6.28515625" bestFit="1" customWidth="1"/>
    <col min="6" max="6" width="21.5703125" bestFit="1" customWidth="1"/>
    <col min="7" max="8" width="4.85546875" bestFit="1" customWidth="1"/>
    <col min="9" max="9" width="5.140625" bestFit="1" customWidth="1"/>
    <col min="10" max="10" width="4.140625" bestFit="1" customWidth="1"/>
    <col min="11" max="11" width="4.85546875" bestFit="1" customWidth="1"/>
    <col min="12" max="12" width="5" bestFit="1" customWidth="1"/>
    <col min="13" max="13" width="23.140625" bestFit="1" customWidth="1"/>
    <col min="15" max="15" width="10.42578125" bestFit="1" customWidth="1"/>
    <col min="18" max="18" width="11.85546875" bestFit="1" customWidth="1"/>
    <col min="19" max="19" width="11.85546875" customWidth="1"/>
    <col min="20" max="20" width="8.42578125" bestFit="1" customWidth="1"/>
    <col min="21" max="21" width="8.42578125" customWidth="1"/>
    <col min="23" max="23" width="19.85546875" bestFit="1" customWidth="1"/>
    <col min="24" max="25" width="12.28515625" bestFit="1" customWidth="1"/>
    <col min="27" max="27" width="14.85546875" bestFit="1" customWidth="1"/>
    <col min="28" max="28" width="10.28515625" style="58" bestFit="1" customWidth="1"/>
    <col min="29" max="29" width="36.42578125" bestFit="1" customWidth="1"/>
    <col min="30" max="30" width="11.140625" style="58" bestFit="1" customWidth="1"/>
    <col min="31" max="31" width="32.42578125" bestFit="1" customWidth="1"/>
  </cols>
  <sheetData>
    <row r="1" spans="1:36">
      <c r="A1" s="49" t="s">
        <v>186</v>
      </c>
      <c r="B1" s="49" t="s">
        <v>187</v>
      </c>
      <c r="C1" s="50" t="s">
        <v>167</v>
      </c>
      <c r="D1" s="49" t="s">
        <v>51</v>
      </c>
      <c r="F1" s="48" t="s">
        <v>9</v>
      </c>
      <c r="G1" s="49" t="s">
        <v>50</v>
      </c>
      <c r="H1" s="49" t="s">
        <v>51</v>
      </c>
      <c r="I1" s="49" t="s">
        <v>52</v>
      </c>
      <c r="J1" s="49" t="s">
        <v>53</v>
      </c>
      <c r="K1" s="49" t="s">
        <v>54</v>
      </c>
      <c r="L1" s="49" t="s">
        <v>55</v>
      </c>
      <c r="M1" s="49" t="s">
        <v>188</v>
      </c>
      <c r="O1" s="48" t="s">
        <v>17</v>
      </c>
      <c r="Q1" s="48" t="s">
        <v>15</v>
      </c>
      <c r="R1" s="49" t="s">
        <v>189</v>
      </c>
      <c r="S1" s="49" t="s">
        <v>190</v>
      </c>
      <c r="T1" s="49" t="s">
        <v>191</v>
      </c>
      <c r="U1" s="49" t="s">
        <v>192</v>
      </c>
      <c r="W1" s="47" t="s">
        <v>193</v>
      </c>
      <c r="X1" s="48" t="s">
        <v>194</v>
      </c>
      <c r="Y1" s="48" t="s">
        <v>195</v>
      </c>
      <c r="AA1" s="48" t="s">
        <v>16</v>
      </c>
      <c r="AB1" s="57" t="s">
        <v>196</v>
      </c>
      <c r="AC1" s="48" t="s">
        <v>26</v>
      </c>
      <c r="AD1" s="57" t="s">
        <v>188</v>
      </c>
      <c r="AE1" s="48" t="s">
        <v>197</v>
      </c>
    </row>
    <row r="2" spans="1:36">
      <c r="A2" s="51" t="s">
        <v>198</v>
      </c>
      <c r="B2" s="52" t="s">
        <v>199</v>
      </c>
      <c r="C2" s="53">
        <v>14</v>
      </c>
      <c r="D2" s="54">
        <v>1</v>
      </c>
      <c r="F2" t="s">
        <v>63</v>
      </c>
      <c r="M2" s="59" t="s">
        <v>200</v>
      </c>
      <c r="O2" t="s">
        <v>201</v>
      </c>
      <c r="Q2" t="s">
        <v>91</v>
      </c>
      <c r="R2" t="s">
        <v>202</v>
      </c>
      <c r="S2" t="s">
        <v>202</v>
      </c>
      <c r="T2">
        <v>1</v>
      </c>
      <c r="U2" t="s">
        <v>202</v>
      </c>
      <c r="W2" s="59" t="s">
        <v>165</v>
      </c>
      <c r="X2" t="s">
        <v>203</v>
      </c>
      <c r="Y2" t="s">
        <v>204</v>
      </c>
      <c r="AA2" t="s">
        <v>85</v>
      </c>
      <c r="AB2" s="58">
        <v>0</v>
      </c>
      <c r="AC2" t="s">
        <v>202</v>
      </c>
      <c r="AD2" s="58" t="s">
        <v>202</v>
      </c>
      <c r="AE2" t="s">
        <v>202</v>
      </c>
      <c r="AH2" s="56"/>
      <c r="AJ2" s="56"/>
    </row>
    <row r="3" spans="1:36">
      <c r="A3" s="52" t="s">
        <v>205</v>
      </c>
      <c r="B3" s="52" t="s">
        <v>206</v>
      </c>
      <c r="C3" s="53">
        <v>16</v>
      </c>
      <c r="D3" s="54">
        <v>0</v>
      </c>
      <c r="F3" t="s">
        <v>207</v>
      </c>
      <c r="G3">
        <v>2</v>
      </c>
      <c r="L3">
        <v>1</v>
      </c>
      <c r="M3" t="s">
        <v>208</v>
      </c>
      <c r="O3" t="s">
        <v>209</v>
      </c>
      <c r="Q3" t="s">
        <v>210</v>
      </c>
      <c r="R3" t="s">
        <v>211</v>
      </c>
      <c r="S3" t="s">
        <v>212</v>
      </c>
      <c r="T3">
        <v>12</v>
      </c>
      <c r="U3" t="s">
        <v>202</v>
      </c>
      <c r="W3" s="59" t="s">
        <v>213</v>
      </c>
      <c r="X3" t="s">
        <v>214</v>
      </c>
      <c r="Y3" t="s">
        <v>215</v>
      </c>
      <c r="AA3" t="s">
        <v>216</v>
      </c>
      <c r="AB3" s="58">
        <v>127</v>
      </c>
      <c r="AC3" t="s">
        <v>217</v>
      </c>
      <c r="AD3" s="58">
        <v>2</v>
      </c>
      <c r="AE3" t="s">
        <v>202</v>
      </c>
    </row>
    <row r="4" spans="1:36">
      <c r="A4" s="52" t="s">
        <v>198</v>
      </c>
      <c r="B4" s="52" t="s">
        <v>218</v>
      </c>
      <c r="C4" s="53">
        <v>13</v>
      </c>
      <c r="D4" s="54">
        <v>1</v>
      </c>
      <c r="F4" t="s">
        <v>219</v>
      </c>
      <c r="I4">
        <v>2</v>
      </c>
      <c r="K4">
        <v>1</v>
      </c>
      <c r="M4" t="s">
        <v>220</v>
      </c>
      <c r="O4" t="s">
        <v>221</v>
      </c>
      <c r="Q4" t="s">
        <v>222</v>
      </c>
      <c r="R4" t="s">
        <v>223</v>
      </c>
      <c r="S4" t="s">
        <v>224</v>
      </c>
      <c r="T4">
        <v>8</v>
      </c>
      <c r="U4" t="s">
        <v>55</v>
      </c>
      <c r="W4" t="s">
        <v>225</v>
      </c>
      <c r="X4" t="s">
        <v>214</v>
      </c>
      <c r="Y4" t="s">
        <v>226</v>
      </c>
      <c r="AA4" t="s">
        <v>227</v>
      </c>
      <c r="AB4" s="58">
        <v>128</v>
      </c>
      <c r="AC4" t="s">
        <v>228</v>
      </c>
      <c r="AD4" s="58" t="s">
        <v>202</v>
      </c>
      <c r="AE4" t="s">
        <v>229</v>
      </c>
    </row>
    <row r="5" spans="1:36">
      <c r="A5" s="51" t="s">
        <v>198</v>
      </c>
      <c r="B5" s="52" t="s">
        <v>230</v>
      </c>
      <c r="C5" s="53">
        <v>15</v>
      </c>
      <c r="D5" s="54">
        <v>1</v>
      </c>
      <c r="F5" t="s">
        <v>231</v>
      </c>
      <c r="G5">
        <v>1</v>
      </c>
      <c r="I5">
        <v>2</v>
      </c>
      <c r="M5" t="s">
        <v>220</v>
      </c>
      <c r="O5" t="s">
        <v>232</v>
      </c>
      <c r="Q5" t="s">
        <v>233</v>
      </c>
      <c r="R5" t="s">
        <v>234</v>
      </c>
      <c r="S5" t="s">
        <v>224</v>
      </c>
      <c r="T5">
        <v>8</v>
      </c>
      <c r="U5" t="s">
        <v>54</v>
      </c>
      <c r="W5" t="s">
        <v>235</v>
      </c>
      <c r="X5" t="s">
        <v>236</v>
      </c>
      <c r="Y5" t="s">
        <v>237</v>
      </c>
      <c r="AA5" t="s">
        <v>238</v>
      </c>
      <c r="AB5" s="58">
        <v>129</v>
      </c>
      <c r="AC5" t="s">
        <v>239</v>
      </c>
      <c r="AD5" s="58" t="s">
        <v>202</v>
      </c>
      <c r="AE5" t="s">
        <v>240</v>
      </c>
    </row>
    <row r="6" spans="1:36">
      <c r="A6" s="52" t="s">
        <v>198</v>
      </c>
      <c r="B6" s="52" t="s">
        <v>241</v>
      </c>
      <c r="C6" s="53">
        <v>12</v>
      </c>
      <c r="D6" s="54">
        <v>1</v>
      </c>
      <c r="F6" t="s">
        <v>242</v>
      </c>
      <c r="H6">
        <v>2</v>
      </c>
      <c r="J6">
        <v>1</v>
      </c>
      <c r="M6" t="s">
        <v>243</v>
      </c>
      <c r="O6" t="s">
        <v>244</v>
      </c>
      <c r="Q6" t="s">
        <v>245</v>
      </c>
      <c r="R6" t="s">
        <v>246</v>
      </c>
      <c r="S6" t="s">
        <v>224</v>
      </c>
      <c r="T6">
        <v>8</v>
      </c>
      <c r="U6" t="s">
        <v>54</v>
      </c>
      <c r="W6" t="s">
        <v>247</v>
      </c>
      <c r="X6" s="59" t="s">
        <v>248</v>
      </c>
      <c r="Y6" t="s">
        <v>237</v>
      </c>
      <c r="AA6" t="s">
        <v>249</v>
      </c>
      <c r="AB6" s="58">
        <v>130</v>
      </c>
      <c r="AC6" t="s">
        <v>250</v>
      </c>
      <c r="AD6" s="58" t="s">
        <v>202</v>
      </c>
      <c r="AE6" t="s">
        <v>251</v>
      </c>
    </row>
    <row r="7" spans="1:36">
      <c r="A7" s="52" t="s">
        <v>252</v>
      </c>
      <c r="B7" s="52" t="s">
        <v>253</v>
      </c>
      <c r="C7" s="53">
        <v>11</v>
      </c>
      <c r="D7" s="54">
        <v>1</v>
      </c>
      <c r="F7" t="s">
        <v>254</v>
      </c>
      <c r="H7">
        <v>2</v>
      </c>
      <c r="K7">
        <v>1</v>
      </c>
      <c r="M7" t="s">
        <v>243</v>
      </c>
      <c r="O7" t="s">
        <v>255</v>
      </c>
      <c r="Q7" t="s">
        <v>256</v>
      </c>
      <c r="R7" t="s">
        <v>211</v>
      </c>
      <c r="S7" t="s">
        <v>257</v>
      </c>
      <c r="T7">
        <v>10</v>
      </c>
      <c r="U7" s="59" t="s">
        <v>53</v>
      </c>
      <c r="W7" t="s">
        <v>258</v>
      </c>
      <c r="X7" t="s">
        <v>214</v>
      </c>
      <c r="Y7" t="s">
        <v>226</v>
      </c>
      <c r="AA7" t="s">
        <v>259</v>
      </c>
      <c r="AB7" s="58">
        <v>131</v>
      </c>
      <c r="AC7" t="s">
        <v>260</v>
      </c>
      <c r="AD7" s="58" t="s">
        <v>202</v>
      </c>
      <c r="AE7" t="s">
        <v>261</v>
      </c>
    </row>
    <row r="8" spans="1:36">
      <c r="A8" s="52" t="s">
        <v>252</v>
      </c>
      <c r="B8" s="52" t="s">
        <v>96</v>
      </c>
      <c r="C8" s="53">
        <v>10</v>
      </c>
      <c r="D8" s="54">
        <v>1</v>
      </c>
      <c r="F8" t="s">
        <v>262</v>
      </c>
      <c r="L8">
        <v>2</v>
      </c>
      <c r="M8" t="s">
        <v>243</v>
      </c>
      <c r="O8" t="s">
        <v>93</v>
      </c>
      <c r="Q8" t="s">
        <v>263</v>
      </c>
      <c r="R8" t="s">
        <v>264</v>
      </c>
      <c r="S8" t="s">
        <v>224</v>
      </c>
      <c r="T8">
        <v>8</v>
      </c>
      <c r="U8" t="s">
        <v>202</v>
      </c>
      <c r="W8" t="s">
        <v>265</v>
      </c>
      <c r="X8" t="s">
        <v>266</v>
      </c>
      <c r="Y8" t="s">
        <v>215</v>
      </c>
      <c r="AA8" t="s">
        <v>267</v>
      </c>
      <c r="AB8" s="58">
        <v>130</v>
      </c>
      <c r="AC8" t="s">
        <v>250</v>
      </c>
      <c r="AD8" s="58" t="s">
        <v>202</v>
      </c>
      <c r="AE8" t="s">
        <v>268</v>
      </c>
    </row>
    <row r="9" spans="1:36">
      <c r="A9" s="52" t="s">
        <v>252</v>
      </c>
      <c r="B9" s="52" t="s">
        <v>269</v>
      </c>
      <c r="C9" s="53">
        <v>11</v>
      </c>
      <c r="D9" s="54">
        <v>1</v>
      </c>
      <c r="F9" t="s">
        <v>270</v>
      </c>
      <c r="G9">
        <v>2</v>
      </c>
      <c r="I9">
        <v>1</v>
      </c>
      <c r="M9" t="s">
        <v>271</v>
      </c>
      <c r="O9" t="s">
        <v>272</v>
      </c>
      <c r="Q9" t="s">
        <v>273</v>
      </c>
      <c r="R9" t="s">
        <v>234</v>
      </c>
      <c r="S9" t="s">
        <v>257</v>
      </c>
      <c r="T9">
        <v>10</v>
      </c>
      <c r="U9" t="s">
        <v>55</v>
      </c>
      <c r="W9" t="s">
        <v>274</v>
      </c>
      <c r="X9" t="s">
        <v>275</v>
      </c>
      <c r="Y9" t="s">
        <v>215</v>
      </c>
      <c r="AA9" t="s">
        <v>276</v>
      </c>
      <c r="AB9" s="58">
        <v>132</v>
      </c>
      <c r="AC9" t="s">
        <v>277</v>
      </c>
      <c r="AD9" s="58">
        <v>1</v>
      </c>
      <c r="AE9" t="s">
        <v>278</v>
      </c>
    </row>
    <row r="10" spans="1:36">
      <c r="A10" s="54" t="s">
        <v>205</v>
      </c>
      <c r="B10" s="52" t="s">
        <v>279</v>
      </c>
      <c r="C10" s="53">
        <v>18</v>
      </c>
      <c r="D10" s="54">
        <v>0</v>
      </c>
      <c r="F10" t="s">
        <v>280</v>
      </c>
      <c r="H10">
        <v>2</v>
      </c>
      <c r="L10">
        <v>1</v>
      </c>
      <c r="M10" t="s">
        <v>281</v>
      </c>
      <c r="O10" t="s">
        <v>282</v>
      </c>
      <c r="Q10" t="s">
        <v>283</v>
      </c>
      <c r="R10" t="s">
        <v>264</v>
      </c>
      <c r="S10" t="s">
        <v>257</v>
      </c>
      <c r="T10">
        <v>10</v>
      </c>
      <c r="U10" t="s">
        <v>54</v>
      </c>
      <c r="W10" t="s">
        <v>284</v>
      </c>
      <c r="X10" t="s">
        <v>285</v>
      </c>
      <c r="Y10" t="s">
        <v>215</v>
      </c>
      <c r="AA10" t="s">
        <v>286</v>
      </c>
      <c r="AB10" s="58">
        <v>132</v>
      </c>
      <c r="AC10" t="s">
        <v>277</v>
      </c>
      <c r="AD10" s="58">
        <v>1</v>
      </c>
      <c r="AE10" t="s">
        <v>287</v>
      </c>
    </row>
    <row r="11" spans="1:36">
      <c r="A11" s="52" t="s">
        <v>205</v>
      </c>
      <c r="B11" s="52" t="s">
        <v>288</v>
      </c>
      <c r="C11" s="53">
        <v>14</v>
      </c>
      <c r="D11" s="54">
        <v>0</v>
      </c>
      <c r="F11" t="s">
        <v>289</v>
      </c>
      <c r="H11">
        <v>2</v>
      </c>
      <c r="I11">
        <v>1</v>
      </c>
      <c r="M11" t="s">
        <v>290</v>
      </c>
      <c r="Q11" t="s">
        <v>291</v>
      </c>
      <c r="R11" t="s">
        <v>292</v>
      </c>
      <c r="S11" t="s">
        <v>224</v>
      </c>
      <c r="T11">
        <v>8</v>
      </c>
      <c r="U11" s="59" t="s">
        <v>53</v>
      </c>
      <c r="W11" t="s">
        <v>293</v>
      </c>
      <c r="X11" t="s">
        <v>266</v>
      </c>
      <c r="Y11" t="s">
        <v>215</v>
      </c>
      <c r="AA11" t="s">
        <v>294</v>
      </c>
      <c r="AB11" s="58">
        <v>134</v>
      </c>
      <c r="AC11" t="s">
        <v>295</v>
      </c>
      <c r="AD11" s="58">
        <v>1</v>
      </c>
      <c r="AE11" t="s">
        <v>296</v>
      </c>
    </row>
    <row r="12" spans="1:36">
      <c r="A12" s="51" t="s">
        <v>198</v>
      </c>
      <c r="B12" s="52" t="s">
        <v>297</v>
      </c>
      <c r="C12" s="53">
        <v>14</v>
      </c>
      <c r="D12" s="54">
        <v>1</v>
      </c>
      <c r="F12" t="s">
        <v>298</v>
      </c>
      <c r="G12">
        <v>1</v>
      </c>
      <c r="H12">
        <v>1</v>
      </c>
      <c r="I12">
        <v>1</v>
      </c>
      <c r="J12">
        <v>1</v>
      </c>
      <c r="K12">
        <v>1</v>
      </c>
      <c r="L12">
        <v>1</v>
      </c>
      <c r="M12" t="s">
        <v>299</v>
      </c>
      <c r="Q12" s="59" t="s">
        <v>300</v>
      </c>
      <c r="R12" t="s">
        <v>301</v>
      </c>
      <c r="S12" t="s">
        <v>302</v>
      </c>
      <c r="T12">
        <v>8</v>
      </c>
      <c r="U12" t="s">
        <v>55</v>
      </c>
      <c r="W12" t="s">
        <v>303</v>
      </c>
      <c r="X12" t="s">
        <v>236</v>
      </c>
      <c r="Y12" t="s">
        <v>226</v>
      </c>
      <c r="AA12" t="s">
        <v>304</v>
      </c>
      <c r="AB12" s="58">
        <v>135</v>
      </c>
      <c r="AC12" t="s">
        <v>305</v>
      </c>
      <c r="AD12" s="58">
        <v>1</v>
      </c>
      <c r="AE12" t="s">
        <v>306</v>
      </c>
    </row>
    <row r="13" spans="1:36">
      <c r="A13" s="51" t="s">
        <v>205</v>
      </c>
      <c r="B13" s="52" t="s">
        <v>307</v>
      </c>
      <c r="C13" s="53">
        <v>17</v>
      </c>
      <c r="D13" s="54">
        <v>0</v>
      </c>
      <c r="F13" t="s">
        <v>308</v>
      </c>
      <c r="J13">
        <v>1</v>
      </c>
      <c r="L13">
        <v>2</v>
      </c>
      <c r="M13" t="s">
        <v>309</v>
      </c>
      <c r="Q13" t="s">
        <v>310</v>
      </c>
      <c r="R13" t="s">
        <v>234</v>
      </c>
      <c r="S13" t="s">
        <v>224</v>
      </c>
      <c r="T13">
        <v>8</v>
      </c>
      <c r="U13" t="s">
        <v>55</v>
      </c>
      <c r="W13" t="s">
        <v>311</v>
      </c>
      <c r="X13" t="s">
        <v>236</v>
      </c>
      <c r="Y13" t="s">
        <v>226</v>
      </c>
      <c r="AA13" t="s">
        <v>312</v>
      </c>
      <c r="AB13" s="58">
        <v>135</v>
      </c>
      <c r="AC13" t="s">
        <v>305</v>
      </c>
      <c r="AD13" s="58">
        <v>1</v>
      </c>
      <c r="AE13" t="s">
        <v>306</v>
      </c>
    </row>
    <row r="14" spans="1:36">
      <c r="A14" s="54" t="s">
        <v>252</v>
      </c>
      <c r="B14" s="52" t="s">
        <v>313</v>
      </c>
      <c r="C14" s="53">
        <v>12</v>
      </c>
      <c r="D14" s="54">
        <v>1</v>
      </c>
      <c r="F14" t="s">
        <v>314</v>
      </c>
      <c r="M14" t="s">
        <v>315</v>
      </c>
      <c r="Q14" t="s">
        <v>316</v>
      </c>
      <c r="R14" t="s">
        <v>246</v>
      </c>
      <c r="S14" t="s">
        <v>302</v>
      </c>
      <c r="T14">
        <v>8</v>
      </c>
      <c r="U14" t="s">
        <v>53</v>
      </c>
      <c r="W14" t="s">
        <v>317</v>
      </c>
      <c r="X14" t="s">
        <v>266</v>
      </c>
      <c r="Y14" t="s">
        <v>237</v>
      </c>
      <c r="AA14" t="s">
        <v>318</v>
      </c>
      <c r="AB14" s="58">
        <v>136</v>
      </c>
      <c r="AC14" t="s">
        <v>319</v>
      </c>
      <c r="AD14" s="58">
        <v>1</v>
      </c>
      <c r="AE14" t="s">
        <v>320</v>
      </c>
    </row>
    <row r="15" spans="1:36">
      <c r="F15" t="s">
        <v>321</v>
      </c>
      <c r="M15" t="s">
        <v>322</v>
      </c>
      <c r="W15" t="s">
        <v>323</v>
      </c>
      <c r="X15" t="s">
        <v>236</v>
      </c>
      <c r="Y15" t="s">
        <v>237</v>
      </c>
      <c r="AA15" t="s">
        <v>324</v>
      </c>
      <c r="AB15" s="58">
        <v>139</v>
      </c>
      <c r="AC15" t="s">
        <v>325</v>
      </c>
      <c r="AD15" s="58" t="s">
        <v>202</v>
      </c>
      <c r="AE15" t="s">
        <v>326</v>
      </c>
    </row>
    <row r="16" spans="1:36">
      <c r="W16" t="s">
        <v>327</v>
      </c>
      <c r="X16" t="s">
        <v>248</v>
      </c>
      <c r="Y16" t="s">
        <v>237</v>
      </c>
      <c r="AA16" t="s">
        <v>328</v>
      </c>
      <c r="AB16" s="58">
        <v>137</v>
      </c>
      <c r="AC16" t="s">
        <v>329</v>
      </c>
      <c r="AD16" s="58">
        <v>2</v>
      </c>
      <c r="AE16" t="s">
        <v>202</v>
      </c>
    </row>
    <row r="17" spans="1:31">
      <c r="A17" s="55" t="s">
        <v>330</v>
      </c>
      <c r="W17" t="s">
        <v>331</v>
      </c>
      <c r="X17" t="s">
        <v>275</v>
      </c>
      <c r="Y17" t="s">
        <v>237</v>
      </c>
      <c r="AA17" t="s">
        <v>332</v>
      </c>
      <c r="AB17" s="58">
        <v>139</v>
      </c>
      <c r="AC17" t="s">
        <v>325</v>
      </c>
      <c r="AD17" s="58" t="s">
        <v>202</v>
      </c>
      <c r="AE17" t="s">
        <v>326</v>
      </c>
    </row>
    <row r="18" spans="1:31">
      <c r="A18" s="55"/>
      <c r="W18" t="s">
        <v>333</v>
      </c>
      <c r="X18" t="s">
        <v>214</v>
      </c>
      <c r="Y18" t="s">
        <v>237</v>
      </c>
      <c r="AA18" t="s">
        <v>334</v>
      </c>
      <c r="AB18" s="58">
        <v>140</v>
      </c>
      <c r="AC18" t="s">
        <v>335</v>
      </c>
      <c r="AD18" s="58" t="s">
        <v>202</v>
      </c>
      <c r="AE18" t="s">
        <v>336</v>
      </c>
    </row>
    <row r="19" spans="1:31">
      <c r="A19" s="49" t="s">
        <v>19</v>
      </c>
      <c r="F19" s="48" t="s">
        <v>337</v>
      </c>
      <c r="G19" s="49" t="s">
        <v>338</v>
      </c>
      <c r="W19" t="s">
        <v>339</v>
      </c>
      <c r="X19" t="s">
        <v>214</v>
      </c>
      <c r="Y19" t="s">
        <v>215</v>
      </c>
      <c r="AA19" t="s">
        <v>340</v>
      </c>
      <c r="AB19" s="58">
        <v>129</v>
      </c>
      <c r="AC19" t="s">
        <v>239</v>
      </c>
      <c r="AD19" s="58" t="s">
        <v>202</v>
      </c>
      <c r="AE19" t="s">
        <v>240</v>
      </c>
    </row>
    <row r="20" spans="1:31">
      <c r="A20" t="s">
        <v>98</v>
      </c>
      <c r="B20">
        <v>0</v>
      </c>
      <c r="F20" t="s">
        <v>163</v>
      </c>
      <c r="G20">
        <v>165</v>
      </c>
      <c r="W20" s="59" t="s">
        <v>341</v>
      </c>
      <c r="X20" t="s">
        <v>214</v>
      </c>
      <c r="Y20" t="s">
        <v>237</v>
      </c>
      <c r="AA20" t="s">
        <v>342</v>
      </c>
      <c r="AB20" s="58">
        <v>141</v>
      </c>
      <c r="AC20" t="s">
        <v>343</v>
      </c>
      <c r="AD20" s="58" t="s">
        <v>202</v>
      </c>
      <c r="AE20" t="s">
        <v>344</v>
      </c>
    </row>
    <row r="21" spans="1:31">
      <c r="A21" t="s">
        <v>345</v>
      </c>
      <c r="B21">
        <v>2</v>
      </c>
      <c r="F21" t="s">
        <v>346</v>
      </c>
      <c r="G21">
        <v>165</v>
      </c>
      <c r="W21" t="s">
        <v>347</v>
      </c>
      <c r="X21" t="s">
        <v>236</v>
      </c>
      <c r="Y21" t="s">
        <v>226</v>
      </c>
    </row>
    <row r="22" spans="1:31">
      <c r="F22" t="s">
        <v>348</v>
      </c>
      <c r="G22">
        <v>165</v>
      </c>
      <c r="W22" t="s">
        <v>349</v>
      </c>
      <c r="X22" t="s">
        <v>285</v>
      </c>
      <c r="Y22" t="s">
        <v>226</v>
      </c>
    </row>
    <row r="23" spans="1:31">
      <c r="F23" t="s">
        <v>350</v>
      </c>
      <c r="G23">
        <v>165</v>
      </c>
      <c r="W23" t="s">
        <v>351</v>
      </c>
      <c r="X23" t="s">
        <v>214</v>
      </c>
      <c r="Y23" t="s">
        <v>226</v>
      </c>
    </row>
    <row r="24" spans="1:31">
      <c r="F24" t="s">
        <v>352</v>
      </c>
      <c r="G24">
        <v>165</v>
      </c>
      <c r="W24" t="s">
        <v>353</v>
      </c>
      <c r="X24" t="s">
        <v>266</v>
      </c>
      <c r="Y24" t="s">
        <v>237</v>
      </c>
    </row>
    <row r="25" spans="1:31">
      <c r="F25" t="s">
        <v>354</v>
      </c>
      <c r="G25">
        <v>165</v>
      </c>
      <c r="W25" t="s">
        <v>355</v>
      </c>
      <c r="X25" t="s">
        <v>214</v>
      </c>
      <c r="Y25" t="s">
        <v>237</v>
      </c>
    </row>
    <row r="26" spans="1:31">
      <c r="F26" t="s">
        <v>356</v>
      </c>
      <c r="G26">
        <v>165</v>
      </c>
      <c r="W26" t="s">
        <v>357</v>
      </c>
      <c r="X26" t="s">
        <v>236</v>
      </c>
      <c r="Y26" t="s">
        <v>215</v>
      </c>
    </row>
    <row r="27" spans="1:31">
      <c r="F27" t="s">
        <v>358</v>
      </c>
      <c r="G27">
        <v>165</v>
      </c>
      <c r="W27" t="s">
        <v>359</v>
      </c>
      <c r="X27" t="s">
        <v>214</v>
      </c>
      <c r="Y27" t="s">
        <v>215</v>
      </c>
    </row>
    <row r="28" spans="1:31">
      <c r="F28" t="s">
        <v>360</v>
      </c>
      <c r="G28">
        <v>166</v>
      </c>
      <c r="W28" t="s">
        <v>361</v>
      </c>
      <c r="X28" t="s">
        <v>236</v>
      </c>
      <c r="Y28" t="s">
        <v>237</v>
      </c>
    </row>
    <row r="29" spans="1:31">
      <c r="F29" t="s">
        <v>362</v>
      </c>
      <c r="G29">
        <v>166</v>
      </c>
      <c r="W29" t="s">
        <v>363</v>
      </c>
      <c r="X29" t="s">
        <v>236</v>
      </c>
      <c r="Y29" t="s">
        <v>237</v>
      </c>
    </row>
    <row r="30" spans="1:31">
      <c r="F30" t="s">
        <v>364</v>
      </c>
      <c r="G30">
        <v>166</v>
      </c>
      <c r="W30" t="s">
        <v>365</v>
      </c>
      <c r="X30" t="s">
        <v>366</v>
      </c>
      <c r="Y30" t="s">
        <v>226</v>
      </c>
    </row>
    <row r="31" spans="1:31">
      <c r="F31" t="s">
        <v>367</v>
      </c>
      <c r="G31">
        <v>167</v>
      </c>
      <c r="W31" t="s">
        <v>368</v>
      </c>
      <c r="X31" t="s">
        <v>236</v>
      </c>
      <c r="Y31" t="s">
        <v>237</v>
      </c>
    </row>
    <row r="32" spans="1:31">
      <c r="F32" t="s">
        <v>369</v>
      </c>
      <c r="G32">
        <v>167</v>
      </c>
      <c r="W32" t="s">
        <v>370</v>
      </c>
      <c r="X32" t="s">
        <v>214</v>
      </c>
      <c r="Y32" t="s">
        <v>237</v>
      </c>
    </row>
    <row r="33" spans="6:25">
      <c r="F33" t="s">
        <v>371</v>
      </c>
      <c r="G33">
        <v>167</v>
      </c>
      <c r="W33" t="s">
        <v>372</v>
      </c>
      <c r="X33" t="s">
        <v>236</v>
      </c>
      <c r="Y33" t="s">
        <v>226</v>
      </c>
    </row>
    <row r="34" spans="6:25">
      <c r="F34" t="s">
        <v>373</v>
      </c>
      <c r="G34">
        <v>167</v>
      </c>
      <c r="W34" t="s">
        <v>374</v>
      </c>
      <c r="X34" t="s">
        <v>236</v>
      </c>
      <c r="Y34" t="s">
        <v>237</v>
      </c>
    </row>
    <row r="35" spans="6:25">
      <c r="F35" t="s">
        <v>375</v>
      </c>
      <c r="G35">
        <v>167</v>
      </c>
      <c r="W35" t="s">
        <v>376</v>
      </c>
      <c r="X35" t="s">
        <v>214</v>
      </c>
      <c r="Y35" t="s">
        <v>226</v>
      </c>
    </row>
    <row r="36" spans="6:25">
      <c r="F36" t="s">
        <v>377</v>
      </c>
      <c r="G36">
        <v>167</v>
      </c>
      <c r="W36" s="59" t="s">
        <v>378</v>
      </c>
      <c r="X36" t="s">
        <v>214</v>
      </c>
      <c r="Y36" t="s">
        <v>237</v>
      </c>
    </row>
    <row r="37" spans="6:25">
      <c r="F37" t="s">
        <v>379</v>
      </c>
      <c r="G37">
        <v>167</v>
      </c>
      <c r="W37" t="s">
        <v>380</v>
      </c>
      <c r="X37" t="s">
        <v>248</v>
      </c>
      <c r="Y37" t="s">
        <v>215</v>
      </c>
    </row>
    <row r="38" spans="6:25">
      <c r="F38" t="s">
        <v>381</v>
      </c>
      <c r="G38">
        <v>167</v>
      </c>
    </row>
    <row r="39" spans="6:25">
      <c r="F39" t="s">
        <v>382</v>
      </c>
      <c r="G39">
        <v>167</v>
      </c>
    </row>
    <row r="40" spans="6:25">
      <c r="F40" t="s">
        <v>383</v>
      </c>
      <c r="G40">
        <v>167</v>
      </c>
    </row>
    <row r="41" spans="6:25">
      <c r="F41" t="s">
        <v>384</v>
      </c>
      <c r="G41">
        <v>168</v>
      </c>
    </row>
    <row r="42" spans="6:25">
      <c r="F42" t="s">
        <v>385</v>
      </c>
      <c r="G42">
        <v>168</v>
      </c>
    </row>
    <row r="43" spans="6:25">
      <c r="F43" t="s">
        <v>386</v>
      </c>
      <c r="G43">
        <v>168</v>
      </c>
    </row>
    <row r="44" spans="6:25">
      <c r="F44" t="s">
        <v>387</v>
      </c>
      <c r="G44">
        <v>168</v>
      </c>
    </row>
    <row r="45" spans="6:25">
      <c r="F45" t="s">
        <v>388</v>
      </c>
      <c r="G45">
        <v>168</v>
      </c>
    </row>
    <row r="46" spans="6:25">
      <c r="F46" t="s">
        <v>389</v>
      </c>
      <c r="G46">
        <v>168</v>
      </c>
    </row>
    <row r="47" spans="6:25">
      <c r="F47" t="s">
        <v>390</v>
      </c>
      <c r="G47">
        <v>168</v>
      </c>
    </row>
    <row r="48" spans="6:25">
      <c r="F48" t="s">
        <v>391</v>
      </c>
      <c r="G48">
        <v>168</v>
      </c>
    </row>
    <row r="49" spans="6:7">
      <c r="F49" t="s">
        <v>392</v>
      </c>
      <c r="G49">
        <v>168</v>
      </c>
    </row>
    <row r="50" spans="6:7">
      <c r="F50" t="s">
        <v>393</v>
      </c>
      <c r="G50">
        <v>168</v>
      </c>
    </row>
    <row r="51" spans="6:7">
      <c r="F51" t="s">
        <v>394</v>
      </c>
      <c r="G51">
        <v>169</v>
      </c>
    </row>
    <row r="52" spans="6:7">
      <c r="F52" t="s">
        <v>395</v>
      </c>
      <c r="G52">
        <v>169</v>
      </c>
    </row>
    <row r="53" spans="6:7">
      <c r="F53" t="s">
        <v>396</v>
      </c>
      <c r="G53">
        <v>169</v>
      </c>
    </row>
    <row r="54" spans="6:7">
      <c r="F54" t="s">
        <v>397</v>
      </c>
      <c r="G54">
        <v>170</v>
      </c>
    </row>
    <row r="55" spans="6:7">
      <c r="F55" t="s">
        <v>398</v>
      </c>
      <c r="G55">
        <v>170</v>
      </c>
    </row>
    <row r="56" spans="6:7">
      <c r="F56" t="s">
        <v>399</v>
      </c>
      <c r="G56">
        <v>170</v>
      </c>
    </row>
    <row r="57" spans="6:7">
      <c r="F57" t="s">
        <v>400</v>
      </c>
      <c r="G57">
        <v>170</v>
      </c>
    </row>
    <row r="58" spans="6:7">
      <c r="F58" t="s">
        <v>401</v>
      </c>
      <c r="G58">
        <v>170</v>
      </c>
    </row>
    <row r="59" spans="6:7">
      <c r="F59" t="s">
        <v>402</v>
      </c>
      <c r="G59">
        <v>170</v>
      </c>
    </row>
    <row r="60" spans="6:7">
      <c r="F60" t="s">
        <v>403</v>
      </c>
      <c r="G60">
        <v>170</v>
      </c>
    </row>
    <row r="61" spans="6:7">
      <c r="F61" t="s">
        <v>404</v>
      </c>
      <c r="G61">
        <v>170</v>
      </c>
    </row>
    <row r="62" spans="6:7">
      <c r="F62" t="s">
        <v>405</v>
      </c>
      <c r="G62">
        <v>170</v>
      </c>
    </row>
  </sheetData>
  <sortState xmlns:xlrd2="http://schemas.microsoft.com/office/spreadsheetml/2017/richdata2" ref="W6:Y47">
    <sortCondition ref="W5:W47"/>
  </sortState>
  <hyperlinks>
    <hyperlink ref="A17" r:id="rId1" xr:uid="{E349E831-E864-4945-B0EE-FF79AC370EB7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548235"/>
  </sheetPr>
  <dimension ref="A1:AC79"/>
  <sheetViews>
    <sheetView topLeftCell="A13" workbookViewId="0">
      <selection activeCell="O42" sqref="O42:T42"/>
    </sheetView>
  </sheetViews>
  <sheetFormatPr defaultColWidth="15.140625" defaultRowHeight="15" customHeight="1"/>
  <cols>
    <col min="1" max="1" width="8.7109375" bestFit="1" customWidth="1"/>
    <col min="2" max="3" width="4.140625" customWidth="1"/>
    <col min="4" max="4" width="3" bestFit="1" customWidth="1"/>
    <col min="5" max="7" width="4.140625" customWidth="1"/>
    <col min="8" max="8" width="2.85546875" bestFit="1" customWidth="1"/>
    <col min="9" max="9" width="4.140625" customWidth="1"/>
    <col min="10" max="10" width="9.140625" customWidth="1"/>
    <col min="11" max="11" width="3" bestFit="1" customWidth="1"/>
    <col min="12" max="14" width="4.140625" customWidth="1"/>
    <col min="15" max="15" width="2.85546875" bestFit="1" customWidth="1"/>
    <col min="16" max="19" width="4.140625" customWidth="1"/>
    <col min="20" max="20" width="2" bestFit="1" customWidth="1"/>
    <col min="21" max="21" width="10.85546875" bestFit="1" customWidth="1"/>
    <col min="22" max="28" width="4.140625" customWidth="1"/>
    <col min="29" max="29" width="7.5703125" customWidth="1"/>
  </cols>
  <sheetData>
    <row r="1" spans="1:29" ht="12" customHeight="1">
      <c r="A1" s="246" t="s">
        <v>406</v>
      </c>
      <c r="B1" s="281"/>
      <c r="C1" s="281"/>
      <c r="D1" s="281"/>
      <c r="E1" s="13"/>
      <c r="F1" s="249" t="s">
        <v>407</v>
      </c>
      <c r="G1" s="258"/>
      <c r="H1" s="258"/>
      <c r="I1" s="258"/>
      <c r="J1" s="258"/>
      <c r="K1" s="130">
        <f>IF(C5="WIS",D3,IF(C5="CHA",D4,D2))</f>
        <v>0</v>
      </c>
      <c r="L1" s="13"/>
      <c r="M1" s="13"/>
      <c r="N1" s="13"/>
      <c r="O1" s="13"/>
      <c r="P1" s="13"/>
      <c r="Q1" s="282" t="s">
        <v>408</v>
      </c>
      <c r="R1" s="260"/>
      <c r="S1" s="260"/>
      <c r="T1" s="45">
        <f>'Character Sheet'!Q1</f>
        <v>1</v>
      </c>
      <c r="U1" s="46"/>
      <c r="V1" s="13"/>
      <c r="W1" s="13"/>
      <c r="X1" s="13"/>
      <c r="Y1" s="13"/>
      <c r="Z1" s="13"/>
      <c r="AA1" s="13"/>
      <c r="AB1" s="13"/>
      <c r="AC1" s="40"/>
    </row>
    <row r="2" spans="1:29" ht="12" customHeight="1">
      <c r="A2" s="247" t="s">
        <v>121</v>
      </c>
      <c r="B2" s="275"/>
      <c r="C2" s="275"/>
      <c r="D2" s="127">
        <f>'Character Sheet'!A24</f>
        <v>0</v>
      </c>
      <c r="E2" s="13"/>
      <c r="F2" s="255" t="s">
        <v>409</v>
      </c>
      <c r="G2" s="275"/>
      <c r="H2" s="275"/>
      <c r="I2" s="275"/>
      <c r="J2" s="275"/>
      <c r="K2" s="41">
        <f>8+T2+K1</f>
        <v>10</v>
      </c>
      <c r="L2" s="13"/>
      <c r="M2" s="13"/>
      <c r="N2" s="13"/>
      <c r="O2" s="13"/>
      <c r="P2" s="13"/>
      <c r="Q2" s="282" t="s">
        <v>410</v>
      </c>
      <c r="R2" s="260"/>
      <c r="S2" s="260"/>
      <c r="T2" s="45">
        <f>'Character Sheet'!E5</f>
        <v>2</v>
      </c>
      <c r="U2" s="46"/>
      <c r="V2" s="13"/>
      <c r="W2" s="13"/>
      <c r="X2" s="13"/>
      <c r="Y2" s="13"/>
      <c r="Z2" s="13"/>
      <c r="AA2" s="13"/>
      <c r="AB2" s="13"/>
      <c r="AC2" s="40"/>
    </row>
    <row r="3" spans="1:29" ht="12" customHeight="1">
      <c r="A3" s="247" t="s">
        <v>122</v>
      </c>
      <c r="B3" s="275"/>
      <c r="C3" s="275"/>
      <c r="D3" s="128">
        <f>'Character Sheet'!A30</f>
        <v>0</v>
      </c>
      <c r="E3" s="13"/>
      <c r="F3" s="255" t="s">
        <v>411</v>
      </c>
      <c r="G3" s="275"/>
      <c r="H3" s="275"/>
      <c r="I3" s="275"/>
      <c r="J3" s="275"/>
      <c r="K3" s="126">
        <f>K1+T2</f>
        <v>2</v>
      </c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40"/>
    </row>
    <row r="4" spans="1:29" ht="12" customHeight="1" thickBot="1">
      <c r="A4" s="248" t="s">
        <v>125</v>
      </c>
      <c r="B4" s="269"/>
      <c r="C4" s="269"/>
      <c r="D4" s="129">
        <f>'Character Sheet'!A36</f>
        <v>0</v>
      </c>
      <c r="E4" s="13"/>
      <c r="F4" s="256" t="s">
        <v>412</v>
      </c>
      <c r="G4" s="278"/>
      <c r="H4" s="278"/>
      <c r="I4" s="278"/>
      <c r="J4" s="279"/>
      <c r="K4" s="42">
        <f>K1+T1</f>
        <v>1</v>
      </c>
      <c r="L4" s="13"/>
      <c r="M4" s="13"/>
      <c r="N4" s="13"/>
      <c r="O4" s="13"/>
      <c r="P4" s="13"/>
      <c r="Q4" s="282" t="s">
        <v>413</v>
      </c>
      <c r="R4" s="260"/>
      <c r="S4" s="260"/>
      <c r="T4" s="13">
        <v>1</v>
      </c>
      <c r="U4" s="13"/>
      <c r="V4" s="13"/>
      <c r="W4" s="13"/>
      <c r="X4" s="13"/>
      <c r="Y4" s="13"/>
      <c r="Z4" s="13"/>
      <c r="AA4" s="13"/>
      <c r="AB4" s="13"/>
      <c r="AC4" s="40"/>
    </row>
    <row r="5" spans="1:29" ht="12" customHeight="1">
      <c r="A5" s="250" t="str">
        <f>'Character Sheet'!Q2</f>
        <v>Choose Class</v>
      </c>
      <c r="B5" s="251"/>
      <c r="C5" s="252" t="str">
        <f>VLOOKUP(A5,'Look-ups'!Q2:U14,5,FALSE)</f>
        <v>-</v>
      </c>
      <c r="D5" s="25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282" t="s">
        <v>414</v>
      </c>
      <c r="R5" s="260"/>
      <c r="S5" s="260"/>
      <c r="T5" s="13">
        <v>1</v>
      </c>
      <c r="U5" s="13"/>
      <c r="V5" s="13"/>
      <c r="W5" s="13"/>
      <c r="X5" s="13"/>
      <c r="Y5" s="13"/>
      <c r="Z5" s="13"/>
      <c r="AA5" s="13"/>
      <c r="AB5" s="13"/>
      <c r="AC5" s="40"/>
    </row>
    <row r="6" spans="1:29" ht="12" customHeight="1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282" t="s">
        <v>415</v>
      </c>
      <c r="R6" s="260"/>
      <c r="S6" s="260"/>
      <c r="T6" s="13">
        <v>1</v>
      </c>
      <c r="U6" s="13"/>
      <c r="V6" s="13"/>
      <c r="W6" s="13"/>
      <c r="X6" s="13"/>
      <c r="Y6" s="13"/>
      <c r="Z6" s="13"/>
      <c r="AA6" s="13"/>
      <c r="AB6" s="13"/>
      <c r="AC6" s="40"/>
    </row>
    <row r="7" spans="1:29" ht="12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40"/>
    </row>
    <row r="8" spans="1:29" ht="12" customHeight="1">
      <c r="A8" s="242">
        <v>0</v>
      </c>
      <c r="B8" s="254" t="s">
        <v>416</v>
      </c>
      <c r="C8" s="259"/>
      <c r="D8" s="259"/>
      <c r="E8" s="259"/>
      <c r="F8" s="259"/>
      <c r="G8" s="13"/>
      <c r="H8" s="242">
        <v>3</v>
      </c>
      <c r="I8" s="245"/>
      <c r="J8" s="259"/>
      <c r="K8" s="244"/>
      <c r="L8" s="259"/>
      <c r="M8" s="259"/>
      <c r="N8" s="13"/>
      <c r="O8" s="242">
        <v>6</v>
      </c>
      <c r="P8" s="245"/>
      <c r="Q8" s="259"/>
      <c r="R8" s="244"/>
      <c r="S8" s="259"/>
      <c r="T8" s="259"/>
      <c r="U8" s="13"/>
      <c r="V8" s="13"/>
      <c r="W8" s="13"/>
      <c r="X8" s="13"/>
      <c r="Y8" s="13"/>
      <c r="Z8" s="13"/>
      <c r="AA8" s="13"/>
      <c r="AB8" s="13"/>
      <c r="AC8" s="40"/>
    </row>
    <row r="9" spans="1:29" ht="12" customHeight="1">
      <c r="A9" s="283"/>
      <c r="B9" s="263"/>
      <c r="C9" s="260"/>
      <c r="D9" s="260"/>
      <c r="E9" s="260"/>
      <c r="F9" s="260"/>
      <c r="G9" s="13"/>
      <c r="H9" s="283"/>
      <c r="I9" s="263"/>
      <c r="J9" s="260"/>
      <c r="K9" s="263"/>
      <c r="L9" s="260"/>
      <c r="M9" s="260"/>
      <c r="N9" s="13"/>
      <c r="O9" s="283"/>
      <c r="P9" s="263"/>
      <c r="Q9" s="260"/>
      <c r="R9" s="263"/>
      <c r="S9" s="260"/>
      <c r="T9" s="260"/>
      <c r="U9" s="13"/>
      <c r="V9" s="13"/>
      <c r="W9" s="13"/>
      <c r="X9" s="13"/>
      <c r="Y9" s="13"/>
      <c r="Z9" s="13"/>
      <c r="AA9" s="13"/>
      <c r="AB9" s="13"/>
      <c r="AC9" s="40"/>
    </row>
    <row r="10" spans="1:29" ht="12" customHeight="1">
      <c r="A10" s="243"/>
      <c r="B10" s="272"/>
      <c r="C10" s="272"/>
      <c r="D10" s="272"/>
      <c r="E10" s="272"/>
      <c r="F10" s="272"/>
      <c r="G10" s="13"/>
      <c r="H10" s="241"/>
      <c r="I10" s="275"/>
      <c r="J10" s="275"/>
      <c r="K10" s="275"/>
      <c r="L10" s="275"/>
      <c r="M10" s="277"/>
      <c r="N10" s="13"/>
      <c r="O10" s="241"/>
      <c r="P10" s="275"/>
      <c r="Q10" s="275"/>
      <c r="R10" s="275"/>
      <c r="S10" s="275"/>
      <c r="T10" s="277"/>
      <c r="U10" s="13"/>
      <c r="V10" s="13"/>
      <c r="W10" s="13"/>
      <c r="X10" s="13"/>
      <c r="Y10" s="13"/>
      <c r="Z10" s="13"/>
      <c r="AA10" s="13"/>
      <c r="AB10" s="13"/>
      <c r="AC10" s="40"/>
    </row>
    <row r="11" spans="1:29" ht="12" customHeight="1">
      <c r="A11" s="243"/>
      <c r="B11" s="272"/>
      <c r="C11" s="272"/>
      <c r="D11" s="272"/>
      <c r="E11" s="272"/>
      <c r="F11" s="272"/>
      <c r="G11" s="13"/>
      <c r="H11" s="241"/>
      <c r="I11" s="275"/>
      <c r="J11" s="275"/>
      <c r="K11" s="275"/>
      <c r="L11" s="275"/>
      <c r="M11" s="277"/>
      <c r="N11" s="13"/>
      <c r="O11" s="241"/>
      <c r="P11" s="275"/>
      <c r="Q11" s="275"/>
      <c r="R11" s="275"/>
      <c r="S11" s="275"/>
      <c r="T11" s="277"/>
      <c r="U11" s="13"/>
      <c r="V11" s="13"/>
      <c r="W11" s="13"/>
      <c r="X11" s="13"/>
      <c r="Y11" s="13"/>
      <c r="Z11" s="13"/>
      <c r="AA11" s="13"/>
      <c r="AB11" s="13"/>
      <c r="AC11" s="40"/>
    </row>
    <row r="12" spans="1:29" ht="12" customHeight="1">
      <c r="A12" s="243"/>
      <c r="B12" s="272"/>
      <c r="C12" s="272"/>
      <c r="D12" s="272"/>
      <c r="E12" s="272"/>
      <c r="F12" s="272"/>
      <c r="G12" s="13"/>
      <c r="H12" s="241"/>
      <c r="I12" s="275"/>
      <c r="J12" s="275"/>
      <c r="K12" s="275"/>
      <c r="L12" s="275"/>
      <c r="M12" s="277"/>
      <c r="N12" s="13"/>
      <c r="O12" s="241"/>
      <c r="P12" s="275"/>
      <c r="Q12" s="275"/>
      <c r="R12" s="275"/>
      <c r="S12" s="275"/>
      <c r="T12" s="277"/>
      <c r="U12" s="13"/>
      <c r="V12" s="13"/>
      <c r="W12" s="13"/>
      <c r="X12" s="13"/>
      <c r="Y12" s="13"/>
      <c r="Z12" s="13"/>
      <c r="AA12" s="13"/>
      <c r="AB12" s="13"/>
      <c r="AC12" s="40"/>
    </row>
    <row r="13" spans="1:29" ht="12" customHeight="1">
      <c r="A13" s="243"/>
      <c r="B13" s="272"/>
      <c r="C13" s="272"/>
      <c r="D13" s="272"/>
      <c r="E13" s="272"/>
      <c r="F13" s="272"/>
      <c r="G13" s="13"/>
      <c r="H13" s="241"/>
      <c r="I13" s="275"/>
      <c r="J13" s="275"/>
      <c r="K13" s="275"/>
      <c r="L13" s="275"/>
      <c r="M13" s="277"/>
      <c r="N13" s="13"/>
      <c r="O13" s="241"/>
      <c r="P13" s="275"/>
      <c r="Q13" s="275"/>
      <c r="R13" s="275"/>
      <c r="S13" s="275"/>
      <c r="T13" s="277"/>
      <c r="U13" s="13"/>
      <c r="V13" s="13"/>
      <c r="W13" s="13"/>
      <c r="X13" s="13"/>
      <c r="Y13" s="13"/>
      <c r="Z13" s="13"/>
      <c r="AA13" s="13"/>
      <c r="AB13" s="13"/>
      <c r="AC13" s="40"/>
    </row>
    <row r="14" spans="1:29" ht="12" customHeight="1">
      <c r="A14" s="243"/>
      <c r="B14" s="272"/>
      <c r="C14" s="272"/>
      <c r="D14" s="272"/>
      <c r="E14" s="272"/>
      <c r="F14" s="272"/>
      <c r="G14" s="13"/>
      <c r="H14" s="241"/>
      <c r="I14" s="275"/>
      <c r="J14" s="275"/>
      <c r="K14" s="275"/>
      <c r="L14" s="275"/>
      <c r="M14" s="277"/>
      <c r="N14" s="13"/>
      <c r="O14" s="241"/>
      <c r="P14" s="275"/>
      <c r="Q14" s="275"/>
      <c r="R14" s="275"/>
      <c r="S14" s="275"/>
      <c r="T14" s="277"/>
      <c r="U14" s="13"/>
      <c r="V14" s="13"/>
      <c r="W14" s="13"/>
      <c r="X14" s="13"/>
      <c r="Y14" s="13"/>
      <c r="Z14" s="13"/>
      <c r="AA14" s="13"/>
      <c r="AB14" s="13"/>
      <c r="AC14" s="40"/>
    </row>
    <row r="15" spans="1:29" ht="12" customHeight="1">
      <c r="A15" s="243"/>
      <c r="B15" s="272"/>
      <c r="C15" s="272"/>
      <c r="D15" s="272"/>
      <c r="E15" s="272"/>
      <c r="F15" s="272"/>
      <c r="G15" s="13"/>
      <c r="H15" s="241"/>
      <c r="I15" s="275"/>
      <c r="J15" s="275"/>
      <c r="K15" s="275"/>
      <c r="L15" s="275"/>
      <c r="M15" s="277"/>
      <c r="N15" s="13"/>
      <c r="O15" s="241"/>
      <c r="P15" s="275"/>
      <c r="Q15" s="275"/>
      <c r="R15" s="275"/>
      <c r="S15" s="275"/>
      <c r="T15" s="277"/>
      <c r="U15" s="13"/>
      <c r="V15" s="13"/>
      <c r="W15" s="13"/>
      <c r="X15" s="13"/>
      <c r="Y15" s="13"/>
      <c r="Z15" s="13"/>
      <c r="AA15" s="13"/>
      <c r="AB15" s="13"/>
      <c r="AC15" s="40"/>
    </row>
    <row r="16" spans="1:29" ht="12" customHeight="1">
      <c r="A16" s="243"/>
      <c r="B16" s="272"/>
      <c r="C16" s="272"/>
      <c r="D16" s="272"/>
      <c r="E16" s="272"/>
      <c r="F16" s="272"/>
      <c r="G16" s="13"/>
      <c r="H16" s="241"/>
      <c r="I16" s="275"/>
      <c r="J16" s="275"/>
      <c r="K16" s="275"/>
      <c r="L16" s="275"/>
      <c r="M16" s="277"/>
      <c r="N16" s="13"/>
      <c r="O16" s="241"/>
      <c r="P16" s="275"/>
      <c r="Q16" s="275"/>
      <c r="R16" s="275"/>
      <c r="S16" s="275"/>
      <c r="T16" s="277"/>
      <c r="U16" s="13"/>
      <c r="V16" s="13"/>
      <c r="W16" s="13"/>
      <c r="X16" s="13"/>
      <c r="Y16" s="13"/>
      <c r="Z16" s="13"/>
      <c r="AA16" s="13"/>
      <c r="AB16" s="13"/>
      <c r="AC16" s="40"/>
    </row>
    <row r="17" spans="1:29" ht="12" customHeight="1">
      <c r="A17" s="243"/>
      <c r="B17" s="272"/>
      <c r="C17" s="272"/>
      <c r="D17" s="272"/>
      <c r="E17" s="272"/>
      <c r="F17" s="272"/>
      <c r="G17" s="13"/>
      <c r="H17" s="241"/>
      <c r="I17" s="275"/>
      <c r="J17" s="275"/>
      <c r="K17" s="275"/>
      <c r="L17" s="275"/>
      <c r="M17" s="277"/>
      <c r="N17" s="13"/>
      <c r="O17" s="241"/>
      <c r="P17" s="275"/>
      <c r="Q17" s="275"/>
      <c r="R17" s="275"/>
      <c r="S17" s="275"/>
      <c r="T17" s="277"/>
      <c r="U17" s="13"/>
      <c r="V17" s="13"/>
      <c r="W17" s="13"/>
      <c r="X17" s="13"/>
      <c r="Y17" s="13"/>
      <c r="Z17" s="13"/>
      <c r="AA17" s="13"/>
      <c r="AB17" s="13"/>
      <c r="AC17" s="40"/>
    </row>
    <row r="18" spans="1:29" ht="12" customHeight="1">
      <c r="A18" s="257" t="s">
        <v>417</v>
      </c>
      <c r="B18" s="284"/>
      <c r="C18" s="269"/>
      <c r="D18" s="269"/>
      <c r="E18" s="269"/>
      <c r="F18" s="269"/>
      <c r="G18" s="13"/>
      <c r="H18" s="241"/>
      <c r="I18" s="275"/>
      <c r="J18" s="275"/>
      <c r="K18" s="275"/>
      <c r="L18" s="275"/>
      <c r="M18" s="277"/>
      <c r="N18" s="13"/>
      <c r="O18" s="241"/>
      <c r="P18" s="275"/>
      <c r="Q18" s="275"/>
      <c r="R18" s="275"/>
      <c r="S18" s="275"/>
      <c r="T18" s="277"/>
      <c r="U18" s="13"/>
      <c r="V18" s="13"/>
      <c r="W18" s="13"/>
      <c r="X18" s="13"/>
      <c r="Y18" s="13"/>
      <c r="Z18" s="13"/>
      <c r="AA18" s="13"/>
      <c r="AB18" s="13"/>
      <c r="AC18" s="40"/>
    </row>
    <row r="19" spans="1:29" ht="12" customHeight="1">
      <c r="A19" s="261"/>
      <c r="B19" s="285" t="s">
        <v>418</v>
      </c>
      <c r="C19" s="286"/>
      <c r="D19" s="285" t="s">
        <v>419</v>
      </c>
      <c r="E19" s="286"/>
      <c r="F19" s="286"/>
      <c r="G19" s="13"/>
      <c r="H19" s="241"/>
      <c r="I19" s="275"/>
      <c r="J19" s="275"/>
      <c r="K19" s="275"/>
      <c r="L19" s="275"/>
      <c r="M19" s="277"/>
      <c r="N19" s="13"/>
      <c r="O19" s="242">
        <v>7</v>
      </c>
      <c r="P19" s="245"/>
      <c r="Q19" s="259"/>
      <c r="R19" s="244"/>
      <c r="S19" s="259"/>
      <c r="T19" s="259"/>
      <c r="U19" s="13"/>
      <c r="V19" s="13"/>
      <c r="W19" s="13"/>
      <c r="X19" s="13"/>
      <c r="Y19" s="13"/>
      <c r="Z19" s="13"/>
      <c r="AA19" s="13"/>
      <c r="AB19" s="13"/>
      <c r="AC19" s="40"/>
    </row>
    <row r="20" spans="1:29" ht="12" customHeight="1">
      <c r="A20" s="242">
        <v>1</v>
      </c>
      <c r="B20" s="245">
        <v>4</v>
      </c>
      <c r="C20" s="259"/>
      <c r="D20" s="244"/>
      <c r="E20" s="259"/>
      <c r="F20" s="259"/>
      <c r="G20" s="13"/>
      <c r="H20" s="241"/>
      <c r="I20" s="275"/>
      <c r="J20" s="275"/>
      <c r="K20" s="275"/>
      <c r="L20" s="275"/>
      <c r="M20" s="277"/>
      <c r="N20" s="13"/>
      <c r="O20" s="283"/>
      <c r="P20" s="263"/>
      <c r="Q20" s="260"/>
      <c r="R20" s="263"/>
      <c r="S20" s="260"/>
      <c r="T20" s="260"/>
      <c r="U20" s="13"/>
      <c r="V20" s="13"/>
      <c r="W20" s="13"/>
      <c r="X20" s="13"/>
      <c r="Y20" s="13"/>
      <c r="Z20" s="13"/>
      <c r="AA20" s="13"/>
      <c r="AB20" s="13"/>
      <c r="AC20" s="40"/>
    </row>
    <row r="21" spans="1:29" ht="12" customHeight="1">
      <c r="A21" s="283"/>
      <c r="B21" s="263"/>
      <c r="C21" s="260"/>
      <c r="D21" s="263"/>
      <c r="E21" s="260"/>
      <c r="F21" s="260"/>
      <c r="G21" s="13"/>
      <c r="H21" s="241"/>
      <c r="I21" s="275"/>
      <c r="J21" s="275"/>
      <c r="K21" s="275"/>
      <c r="L21" s="275"/>
      <c r="M21" s="277"/>
      <c r="N21" s="13"/>
      <c r="O21" s="241"/>
      <c r="P21" s="275"/>
      <c r="Q21" s="275"/>
      <c r="R21" s="275"/>
      <c r="S21" s="275"/>
      <c r="T21" s="277"/>
      <c r="U21" s="13"/>
      <c r="V21" s="13"/>
      <c r="W21" s="13"/>
      <c r="X21" s="13"/>
      <c r="Y21" s="13"/>
      <c r="Z21" s="13"/>
      <c r="AA21" s="13"/>
      <c r="AB21" s="13"/>
      <c r="AC21" s="40"/>
    </row>
    <row r="22" spans="1:29" ht="12" customHeight="1">
      <c r="A22" s="243"/>
      <c r="B22" s="272"/>
      <c r="C22" s="272"/>
      <c r="D22" s="272"/>
      <c r="E22" s="272"/>
      <c r="F22" s="272"/>
      <c r="G22" s="13"/>
      <c r="H22" s="241"/>
      <c r="I22" s="275"/>
      <c r="J22" s="275"/>
      <c r="K22" s="275"/>
      <c r="L22" s="275"/>
      <c r="M22" s="277"/>
      <c r="N22" s="13"/>
      <c r="O22" s="241"/>
      <c r="P22" s="275"/>
      <c r="Q22" s="275"/>
      <c r="R22" s="275"/>
      <c r="S22" s="275"/>
      <c r="T22" s="277"/>
      <c r="U22" s="13"/>
      <c r="V22" s="13"/>
      <c r="W22" s="13"/>
      <c r="X22" s="13"/>
      <c r="Y22" s="13"/>
      <c r="Z22" s="13"/>
      <c r="AA22" s="13"/>
      <c r="AB22" s="13"/>
      <c r="AC22" s="40"/>
    </row>
    <row r="23" spans="1:29" ht="12" customHeight="1">
      <c r="A23" s="243"/>
      <c r="B23" s="272"/>
      <c r="C23" s="272"/>
      <c r="D23" s="272"/>
      <c r="E23" s="272"/>
      <c r="F23" s="272"/>
      <c r="G23" s="13"/>
      <c r="H23" s="241"/>
      <c r="I23" s="275"/>
      <c r="J23" s="275"/>
      <c r="K23" s="275"/>
      <c r="L23" s="275"/>
      <c r="M23" s="277"/>
      <c r="N23" s="13"/>
      <c r="O23" s="241"/>
      <c r="P23" s="275"/>
      <c r="Q23" s="275"/>
      <c r="R23" s="275"/>
      <c r="S23" s="275"/>
      <c r="T23" s="277"/>
      <c r="U23" s="13"/>
      <c r="V23" s="13"/>
      <c r="W23" s="13"/>
      <c r="X23" s="13"/>
      <c r="Y23" s="13"/>
      <c r="Z23" s="13"/>
      <c r="AA23" s="13"/>
      <c r="AB23" s="13"/>
      <c r="AC23" s="40"/>
    </row>
    <row r="24" spans="1:29" ht="12" customHeight="1">
      <c r="A24" s="243"/>
      <c r="B24" s="272"/>
      <c r="C24" s="272"/>
      <c r="D24" s="272"/>
      <c r="E24" s="272"/>
      <c r="F24" s="272"/>
      <c r="G24" s="13"/>
      <c r="H24" s="242">
        <v>4</v>
      </c>
      <c r="I24" s="245"/>
      <c r="J24" s="259"/>
      <c r="K24" s="244"/>
      <c r="L24" s="259"/>
      <c r="M24" s="259"/>
      <c r="N24" s="13"/>
      <c r="O24" s="241"/>
      <c r="P24" s="275"/>
      <c r="Q24" s="275"/>
      <c r="R24" s="275"/>
      <c r="S24" s="275"/>
      <c r="T24" s="277"/>
      <c r="U24" s="13"/>
      <c r="V24" s="13"/>
      <c r="W24" s="13"/>
      <c r="X24" s="13"/>
      <c r="Y24" s="13"/>
      <c r="Z24" s="13"/>
      <c r="AA24" s="13"/>
      <c r="AB24" s="13"/>
      <c r="AC24" s="40"/>
    </row>
    <row r="25" spans="1:29" ht="12" customHeight="1">
      <c r="A25" s="243"/>
      <c r="B25" s="272"/>
      <c r="C25" s="272"/>
      <c r="D25" s="272"/>
      <c r="E25" s="272"/>
      <c r="F25" s="272"/>
      <c r="G25" s="13"/>
      <c r="H25" s="283"/>
      <c r="I25" s="263"/>
      <c r="J25" s="260"/>
      <c r="K25" s="263"/>
      <c r="L25" s="260"/>
      <c r="M25" s="260"/>
      <c r="N25" s="13"/>
      <c r="O25" s="241"/>
      <c r="P25" s="275"/>
      <c r="Q25" s="275"/>
      <c r="R25" s="275"/>
      <c r="S25" s="275"/>
      <c r="T25" s="277"/>
      <c r="U25" s="13"/>
      <c r="V25" s="13"/>
      <c r="W25" s="13"/>
      <c r="X25" s="13"/>
      <c r="Y25" s="13"/>
      <c r="Z25" s="13"/>
      <c r="AA25" s="13"/>
      <c r="AB25" s="13"/>
      <c r="AC25" s="40"/>
    </row>
    <row r="26" spans="1:29" ht="12" customHeight="1">
      <c r="A26" s="243"/>
      <c r="B26" s="272"/>
      <c r="C26" s="272"/>
      <c r="D26" s="272"/>
      <c r="E26" s="272"/>
      <c r="F26" s="272"/>
      <c r="G26" s="13"/>
      <c r="H26" s="241"/>
      <c r="I26" s="275"/>
      <c r="J26" s="275"/>
      <c r="K26" s="275"/>
      <c r="L26" s="275"/>
      <c r="M26" s="277"/>
      <c r="N26" s="13"/>
      <c r="O26" s="241"/>
      <c r="P26" s="275"/>
      <c r="Q26" s="275"/>
      <c r="R26" s="275"/>
      <c r="S26" s="275"/>
      <c r="T26" s="277"/>
      <c r="U26" s="13"/>
      <c r="V26" s="13"/>
      <c r="W26" s="13"/>
      <c r="X26" s="13"/>
      <c r="Y26" s="13"/>
      <c r="Z26" s="13"/>
      <c r="AA26" s="13"/>
      <c r="AB26" s="13"/>
      <c r="AC26" s="40"/>
    </row>
    <row r="27" spans="1:29" ht="12" customHeight="1">
      <c r="A27" s="243"/>
      <c r="B27" s="272"/>
      <c r="C27" s="272"/>
      <c r="D27" s="272"/>
      <c r="E27" s="272"/>
      <c r="F27" s="272"/>
      <c r="G27" s="13"/>
      <c r="H27" s="241"/>
      <c r="I27" s="275"/>
      <c r="J27" s="275"/>
      <c r="K27" s="275"/>
      <c r="L27" s="275"/>
      <c r="M27" s="277"/>
      <c r="N27" s="13"/>
      <c r="O27" s="241"/>
      <c r="P27" s="275"/>
      <c r="Q27" s="275"/>
      <c r="R27" s="275"/>
      <c r="S27" s="275"/>
      <c r="T27" s="277"/>
      <c r="U27" s="13"/>
      <c r="V27" s="13"/>
      <c r="W27" s="13"/>
      <c r="X27" s="13"/>
      <c r="Y27" s="13"/>
      <c r="Z27" s="13"/>
      <c r="AA27" s="13"/>
      <c r="AB27" s="13"/>
      <c r="AC27" s="40"/>
    </row>
    <row r="28" spans="1:29" ht="12" customHeight="1">
      <c r="A28" s="243"/>
      <c r="B28" s="272"/>
      <c r="C28" s="272"/>
      <c r="D28" s="272"/>
      <c r="E28" s="272"/>
      <c r="F28" s="272"/>
      <c r="G28" s="13"/>
      <c r="H28" s="241"/>
      <c r="I28" s="275"/>
      <c r="J28" s="275"/>
      <c r="K28" s="275"/>
      <c r="L28" s="275"/>
      <c r="M28" s="277"/>
      <c r="N28" s="13"/>
      <c r="O28" s="241"/>
      <c r="P28" s="275"/>
      <c r="Q28" s="275"/>
      <c r="R28" s="275"/>
      <c r="S28" s="275"/>
      <c r="T28" s="277"/>
      <c r="U28" s="13"/>
      <c r="V28" s="13"/>
      <c r="W28" s="13"/>
      <c r="X28" s="13"/>
      <c r="Y28" s="13"/>
      <c r="Z28" s="13"/>
      <c r="AA28" s="13"/>
      <c r="AB28" s="13"/>
      <c r="AC28" s="40"/>
    </row>
    <row r="29" spans="1:29" ht="12" customHeight="1">
      <c r="A29" s="243"/>
      <c r="B29" s="272"/>
      <c r="C29" s="272"/>
      <c r="D29" s="272"/>
      <c r="E29" s="272"/>
      <c r="F29" s="272"/>
      <c r="G29" s="13"/>
      <c r="H29" s="241"/>
      <c r="I29" s="275"/>
      <c r="J29" s="275"/>
      <c r="K29" s="275"/>
      <c r="L29" s="275"/>
      <c r="M29" s="277"/>
      <c r="N29" s="13"/>
      <c r="O29" s="241"/>
      <c r="P29" s="275"/>
      <c r="Q29" s="275"/>
      <c r="R29" s="275"/>
      <c r="S29" s="275"/>
      <c r="T29" s="277"/>
      <c r="U29" s="13"/>
      <c r="V29" s="13"/>
      <c r="W29" s="13"/>
      <c r="X29" s="13"/>
      <c r="Y29" s="13"/>
      <c r="Z29" s="13"/>
      <c r="AA29" s="13"/>
      <c r="AB29" s="13"/>
      <c r="AC29" s="40"/>
    </row>
    <row r="30" spans="1:29" ht="12" customHeight="1">
      <c r="A30" s="243"/>
      <c r="B30" s="272"/>
      <c r="C30" s="272"/>
      <c r="D30" s="272"/>
      <c r="E30" s="272"/>
      <c r="F30" s="272"/>
      <c r="G30" s="13"/>
      <c r="H30" s="241"/>
      <c r="I30" s="275"/>
      <c r="J30" s="275"/>
      <c r="K30" s="275"/>
      <c r="L30" s="275"/>
      <c r="M30" s="277"/>
      <c r="N30" s="13"/>
      <c r="O30" s="242">
        <v>8</v>
      </c>
      <c r="P30" s="245"/>
      <c r="Q30" s="259"/>
      <c r="R30" s="244"/>
      <c r="S30" s="259"/>
      <c r="T30" s="259"/>
      <c r="U30" s="13"/>
      <c r="V30" s="13"/>
      <c r="W30" s="13"/>
      <c r="X30" s="13"/>
      <c r="Y30" s="13"/>
      <c r="Z30" s="13"/>
      <c r="AA30" s="13"/>
      <c r="AB30" s="13"/>
      <c r="AC30" s="40"/>
    </row>
    <row r="31" spans="1:29" ht="12" customHeight="1">
      <c r="A31" s="243"/>
      <c r="B31" s="272"/>
      <c r="C31" s="272"/>
      <c r="D31" s="272"/>
      <c r="E31" s="272"/>
      <c r="F31" s="272"/>
      <c r="G31" s="13"/>
      <c r="H31" s="241"/>
      <c r="I31" s="275"/>
      <c r="J31" s="275"/>
      <c r="K31" s="275"/>
      <c r="L31" s="275"/>
      <c r="M31" s="277"/>
      <c r="N31" s="13"/>
      <c r="O31" s="283"/>
      <c r="P31" s="263"/>
      <c r="Q31" s="260"/>
      <c r="R31" s="263"/>
      <c r="S31" s="260"/>
      <c r="T31" s="260"/>
      <c r="U31" s="13"/>
      <c r="V31" s="13"/>
      <c r="W31" s="13"/>
      <c r="X31" s="13"/>
      <c r="Y31" s="13"/>
      <c r="Z31" s="13"/>
      <c r="AA31" s="13"/>
      <c r="AB31" s="13"/>
      <c r="AC31" s="40"/>
    </row>
    <row r="32" spans="1:29" ht="12" customHeight="1">
      <c r="A32" s="243"/>
      <c r="B32" s="272"/>
      <c r="C32" s="272"/>
      <c r="D32" s="272"/>
      <c r="E32" s="272"/>
      <c r="F32" s="272"/>
      <c r="G32" s="13"/>
      <c r="H32" s="241"/>
      <c r="I32" s="275"/>
      <c r="J32" s="275"/>
      <c r="K32" s="275"/>
      <c r="L32" s="275"/>
      <c r="M32" s="277"/>
      <c r="N32" s="13"/>
      <c r="O32" s="241"/>
      <c r="P32" s="275"/>
      <c r="Q32" s="275"/>
      <c r="R32" s="275"/>
      <c r="S32" s="275"/>
      <c r="T32" s="277"/>
      <c r="U32" s="13"/>
      <c r="V32" s="13"/>
      <c r="W32" s="13"/>
      <c r="X32" s="13"/>
      <c r="Y32" s="13"/>
      <c r="Z32" s="13"/>
      <c r="AA32" s="13"/>
      <c r="AB32" s="13"/>
      <c r="AC32" s="40"/>
    </row>
    <row r="33" spans="1:29" ht="12" customHeight="1">
      <c r="A33" s="243"/>
      <c r="B33" s="272"/>
      <c r="C33" s="272"/>
      <c r="D33" s="272"/>
      <c r="E33" s="272"/>
      <c r="F33" s="272"/>
      <c r="G33" s="13"/>
      <c r="H33" s="241"/>
      <c r="I33" s="275"/>
      <c r="J33" s="275"/>
      <c r="K33" s="275"/>
      <c r="L33" s="275"/>
      <c r="M33" s="277"/>
      <c r="N33" s="13"/>
      <c r="O33" s="241"/>
      <c r="P33" s="275"/>
      <c r="Q33" s="275"/>
      <c r="R33" s="275"/>
      <c r="S33" s="275"/>
      <c r="T33" s="277"/>
      <c r="U33" s="13"/>
      <c r="V33" s="13"/>
      <c r="W33" s="13"/>
      <c r="X33" s="13"/>
      <c r="Y33" s="13"/>
      <c r="Z33" s="13"/>
      <c r="AA33" s="13"/>
      <c r="AB33" s="13"/>
      <c r="AC33" s="40"/>
    </row>
    <row r="34" spans="1:29" ht="12" customHeight="1">
      <c r="A34" s="243"/>
      <c r="B34" s="272"/>
      <c r="C34" s="272"/>
      <c r="D34" s="272"/>
      <c r="E34" s="272"/>
      <c r="F34" s="272"/>
      <c r="G34" s="13"/>
      <c r="H34" s="241"/>
      <c r="I34" s="275"/>
      <c r="J34" s="275"/>
      <c r="K34" s="275"/>
      <c r="L34" s="275"/>
      <c r="M34" s="277"/>
      <c r="N34" s="13"/>
      <c r="O34" s="241"/>
      <c r="P34" s="275"/>
      <c r="Q34" s="275"/>
      <c r="R34" s="275"/>
      <c r="S34" s="275"/>
      <c r="T34" s="277"/>
      <c r="U34" s="13"/>
      <c r="V34" s="13"/>
      <c r="W34" s="13"/>
      <c r="X34" s="13"/>
      <c r="Y34" s="13"/>
      <c r="Z34" s="13"/>
      <c r="AA34" s="13"/>
      <c r="AB34" s="13"/>
      <c r="AC34" s="40"/>
    </row>
    <row r="35" spans="1:29" ht="12" customHeight="1">
      <c r="A35" s="242">
        <v>2</v>
      </c>
      <c r="B35" s="245">
        <v>2</v>
      </c>
      <c r="C35" s="259"/>
      <c r="D35" s="244"/>
      <c r="E35" s="259"/>
      <c r="F35" s="259"/>
      <c r="G35" s="13"/>
      <c r="H35" s="241"/>
      <c r="I35" s="275"/>
      <c r="J35" s="275"/>
      <c r="K35" s="275"/>
      <c r="L35" s="275"/>
      <c r="M35" s="277"/>
      <c r="N35" s="13"/>
      <c r="O35" s="241"/>
      <c r="P35" s="275"/>
      <c r="Q35" s="275"/>
      <c r="R35" s="275"/>
      <c r="S35" s="275"/>
      <c r="T35" s="277"/>
      <c r="U35" s="13"/>
      <c r="V35" s="13"/>
      <c r="W35" s="13"/>
      <c r="X35" s="13"/>
      <c r="Y35" s="13"/>
      <c r="Z35" s="13"/>
      <c r="AA35" s="13"/>
      <c r="AB35" s="13"/>
      <c r="AC35" s="40"/>
    </row>
    <row r="36" spans="1:29" ht="12" customHeight="1">
      <c r="A36" s="283"/>
      <c r="B36" s="263"/>
      <c r="C36" s="260"/>
      <c r="D36" s="263"/>
      <c r="E36" s="260"/>
      <c r="F36" s="260"/>
      <c r="G36" s="13"/>
      <c r="H36" s="241"/>
      <c r="I36" s="275"/>
      <c r="J36" s="275"/>
      <c r="K36" s="275"/>
      <c r="L36" s="275"/>
      <c r="M36" s="277"/>
      <c r="N36" s="13"/>
      <c r="O36" s="241"/>
      <c r="P36" s="275"/>
      <c r="Q36" s="275"/>
      <c r="R36" s="275"/>
      <c r="S36" s="275"/>
      <c r="T36" s="277"/>
      <c r="U36" s="13"/>
      <c r="V36" s="13"/>
      <c r="W36" s="13"/>
      <c r="X36" s="13"/>
      <c r="Y36" s="13"/>
      <c r="Z36" s="13"/>
      <c r="AA36" s="13"/>
      <c r="AB36" s="13"/>
      <c r="AC36" s="40"/>
    </row>
    <row r="37" spans="1:29" ht="12" customHeight="1">
      <c r="A37" s="243"/>
      <c r="B37" s="272"/>
      <c r="C37" s="272"/>
      <c r="D37" s="272"/>
      <c r="E37" s="272"/>
      <c r="F37" s="272"/>
      <c r="G37" s="13"/>
      <c r="H37" s="241"/>
      <c r="I37" s="275"/>
      <c r="J37" s="275"/>
      <c r="K37" s="275"/>
      <c r="L37" s="275"/>
      <c r="M37" s="277"/>
      <c r="N37" s="13"/>
      <c r="O37" s="241"/>
      <c r="P37" s="275"/>
      <c r="Q37" s="275"/>
      <c r="R37" s="275"/>
      <c r="S37" s="275"/>
      <c r="T37" s="277"/>
      <c r="U37" s="13"/>
      <c r="V37" s="13"/>
      <c r="W37" s="13"/>
      <c r="X37" s="13"/>
      <c r="Y37" s="13"/>
      <c r="Z37" s="13"/>
      <c r="AA37" s="13"/>
      <c r="AB37" s="13"/>
      <c r="AC37" s="40"/>
    </row>
    <row r="38" spans="1:29" ht="12" customHeight="1">
      <c r="A38" s="243"/>
      <c r="B38" s="272"/>
      <c r="C38" s="272"/>
      <c r="D38" s="272"/>
      <c r="E38" s="272"/>
      <c r="F38" s="272"/>
      <c r="G38" s="13"/>
      <c r="H38" s="241"/>
      <c r="I38" s="275"/>
      <c r="J38" s="275"/>
      <c r="K38" s="275"/>
      <c r="L38" s="275"/>
      <c r="M38" s="277"/>
      <c r="N38" s="13"/>
      <c r="O38" s="241"/>
      <c r="P38" s="275"/>
      <c r="Q38" s="275"/>
      <c r="R38" s="275"/>
      <c r="S38" s="275"/>
      <c r="T38" s="277"/>
      <c r="U38" s="13"/>
      <c r="V38" s="13"/>
      <c r="W38" s="13"/>
      <c r="X38" s="13"/>
      <c r="Y38" s="13"/>
      <c r="Z38" s="13"/>
      <c r="AA38" s="13"/>
      <c r="AB38" s="13"/>
      <c r="AC38" s="40"/>
    </row>
    <row r="39" spans="1:29" ht="12" customHeight="1">
      <c r="A39" s="243"/>
      <c r="B39" s="272"/>
      <c r="C39" s="272"/>
      <c r="D39" s="272"/>
      <c r="E39" s="272"/>
      <c r="F39" s="272"/>
      <c r="G39" s="13"/>
      <c r="H39" s="242">
        <v>5</v>
      </c>
      <c r="I39" s="245"/>
      <c r="J39" s="259"/>
      <c r="K39" s="244"/>
      <c r="L39" s="259"/>
      <c r="M39" s="259"/>
      <c r="N39" s="13"/>
      <c r="O39" s="241"/>
      <c r="P39" s="275"/>
      <c r="Q39" s="275"/>
      <c r="R39" s="275"/>
      <c r="S39" s="275"/>
      <c r="T39" s="277"/>
      <c r="U39" s="13"/>
      <c r="V39" s="13"/>
      <c r="W39" s="13"/>
      <c r="X39" s="13"/>
      <c r="Y39" s="13"/>
      <c r="Z39" s="13"/>
      <c r="AA39" s="13"/>
      <c r="AB39" s="13"/>
      <c r="AC39" s="40"/>
    </row>
    <row r="40" spans="1:29" ht="12" customHeight="1">
      <c r="A40" s="243"/>
      <c r="B40" s="272"/>
      <c r="C40" s="272"/>
      <c r="D40" s="272"/>
      <c r="E40" s="272"/>
      <c r="F40" s="272"/>
      <c r="G40" s="13"/>
      <c r="H40" s="283"/>
      <c r="I40" s="263"/>
      <c r="J40" s="260"/>
      <c r="K40" s="263"/>
      <c r="L40" s="260"/>
      <c r="M40" s="260"/>
      <c r="N40" s="13"/>
      <c r="O40" s="242">
        <v>9</v>
      </c>
      <c r="P40" s="245"/>
      <c r="Q40" s="259"/>
      <c r="R40" s="244"/>
      <c r="S40" s="259"/>
      <c r="T40" s="259"/>
      <c r="U40" s="13"/>
      <c r="V40" s="13"/>
      <c r="W40" s="13"/>
      <c r="X40" s="13"/>
      <c r="Y40" s="13"/>
      <c r="Z40" s="13"/>
      <c r="AA40" s="13"/>
      <c r="AB40" s="13"/>
      <c r="AC40" s="40"/>
    </row>
    <row r="41" spans="1:29" ht="12" customHeight="1">
      <c r="A41" s="243"/>
      <c r="B41" s="272"/>
      <c r="C41" s="272"/>
      <c r="D41" s="272"/>
      <c r="E41" s="272"/>
      <c r="F41" s="272"/>
      <c r="G41" s="13"/>
      <c r="H41" s="241"/>
      <c r="I41" s="275"/>
      <c r="J41" s="275"/>
      <c r="K41" s="275"/>
      <c r="L41" s="275"/>
      <c r="M41" s="277"/>
      <c r="N41" s="13"/>
      <c r="O41" s="283"/>
      <c r="P41" s="263"/>
      <c r="Q41" s="260"/>
      <c r="R41" s="263"/>
      <c r="S41" s="260"/>
      <c r="T41" s="260"/>
      <c r="U41" s="13"/>
      <c r="V41" s="13"/>
      <c r="W41" s="13"/>
      <c r="X41" s="13"/>
      <c r="Y41" s="13"/>
      <c r="Z41" s="13"/>
      <c r="AA41" s="13"/>
      <c r="AB41" s="13"/>
      <c r="AC41" s="40"/>
    </row>
    <row r="42" spans="1:29" ht="12" customHeight="1">
      <c r="A42" s="243"/>
      <c r="B42" s="272"/>
      <c r="C42" s="272"/>
      <c r="D42" s="272"/>
      <c r="E42" s="272"/>
      <c r="F42" s="272"/>
      <c r="G42" s="13"/>
      <c r="H42" s="241"/>
      <c r="I42" s="275"/>
      <c r="J42" s="275"/>
      <c r="K42" s="275"/>
      <c r="L42" s="275"/>
      <c r="M42" s="277"/>
      <c r="N42" s="13"/>
      <c r="O42" s="241"/>
      <c r="P42" s="275"/>
      <c r="Q42" s="275"/>
      <c r="R42" s="275"/>
      <c r="S42" s="275"/>
      <c r="T42" s="277"/>
      <c r="U42" s="13"/>
      <c r="V42" s="13"/>
      <c r="W42" s="13"/>
      <c r="X42" s="13"/>
      <c r="Y42" s="13"/>
      <c r="Z42" s="13"/>
      <c r="AA42" s="13"/>
      <c r="AB42" s="13"/>
      <c r="AC42" s="40"/>
    </row>
    <row r="43" spans="1:29" ht="12" customHeight="1">
      <c r="A43" s="243"/>
      <c r="B43" s="272"/>
      <c r="C43" s="272"/>
      <c r="D43" s="272"/>
      <c r="E43" s="272"/>
      <c r="F43" s="272"/>
      <c r="G43" s="13"/>
      <c r="H43" s="241"/>
      <c r="I43" s="275"/>
      <c r="J43" s="275"/>
      <c r="K43" s="275"/>
      <c r="L43" s="275"/>
      <c r="M43" s="277"/>
      <c r="N43" s="13"/>
      <c r="O43" s="241"/>
      <c r="P43" s="275"/>
      <c r="Q43" s="275"/>
      <c r="R43" s="275"/>
      <c r="S43" s="275"/>
      <c r="T43" s="277"/>
      <c r="U43" s="13"/>
      <c r="V43" s="13"/>
      <c r="W43" s="13"/>
      <c r="X43" s="13"/>
      <c r="Y43" s="13"/>
      <c r="Z43" s="13"/>
      <c r="AA43" s="13"/>
      <c r="AB43" s="13"/>
      <c r="AC43" s="40"/>
    </row>
    <row r="44" spans="1:29" ht="12" customHeight="1">
      <c r="A44" s="243"/>
      <c r="B44" s="272"/>
      <c r="C44" s="272"/>
      <c r="D44" s="272"/>
      <c r="E44" s="272"/>
      <c r="F44" s="272"/>
      <c r="G44" s="13"/>
      <c r="H44" s="241"/>
      <c r="I44" s="275"/>
      <c r="J44" s="275"/>
      <c r="K44" s="275"/>
      <c r="L44" s="275"/>
      <c r="M44" s="277"/>
      <c r="N44" s="13"/>
      <c r="O44" s="241"/>
      <c r="P44" s="275"/>
      <c r="Q44" s="275"/>
      <c r="R44" s="275"/>
      <c r="S44" s="275"/>
      <c r="T44" s="277"/>
      <c r="U44" s="13"/>
      <c r="V44" s="13"/>
      <c r="W44" s="13"/>
      <c r="X44" s="13"/>
      <c r="Y44" s="13"/>
      <c r="Z44" s="13"/>
      <c r="AA44" s="13"/>
      <c r="AB44" s="13"/>
      <c r="AC44" s="40"/>
    </row>
    <row r="45" spans="1:29" ht="12" customHeight="1">
      <c r="A45" s="243"/>
      <c r="B45" s="272"/>
      <c r="C45" s="272"/>
      <c r="D45" s="272"/>
      <c r="E45" s="272"/>
      <c r="F45" s="272"/>
      <c r="G45" s="13"/>
      <c r="H45" s="241"/>
      <c r="I45" s="275"/>
      <c r="J45" s="275"/>
      <c r="K45" s="275"/>
      <c r="L45" s="275"/>
      <c r="M45" s="277"/>
      <c r="N45" s="13"/>
      <c r="O45" s="241"/>
      <c r="P45" s="275"/>
      <c r="Q45" s="275"/>
      <c r="R45" s="275"/>
      <c r="S45" s="275"/>
      <c r="T45" s="277"/>
      <c r="U45" s="13"/>
      <c r="V45" s="13"/>
      <c r="W45" s="13"/>
      <c r="X45" s="13"/>
      <c r="Y45" s="13"/>
      <c r="Z45" s="13"/>
      <c r="AA45" s="13"/>
      <c r="AB45" s="13"/>
      <c r="AC45" s="40"/>
    </row>
    <row r="46" spans="1:29" ht="12" customHeight="1">
      <c r="A46" s="243"/>
      <c r="B46" s="272"/>
      <c r="C46" s="272"/>
      <c r="D46" s="272"/>
      <c r="E46" s="272"/>
      <c r="F46" s="272"/>
      <c r="G46" s="13"/>
      <c r="H46" s="241"/>
      <c r="I46" s="275"/>
      <c r="J46" s="275"/>
      <c r="K46" s="275"/>
      <c r="L46" s="275"/>
      <c r="M46" s="277"/>
      <c r="N46" s="13"/>
      <c r="O46" s="241"/>
      <c r="P46" s="275"/>
      <c r="Q46" s="275"/>
      <c r="R46" s="275"/>
      <c r="S46" s="275"/>
      <c r="T46" s="277"/>
      <c r="U46" s="13"/>
      <c r="V46" s="13"/>
      <c r="W46" s="13"/>
      <c r="X46" s="13"/>
      <c r="Y46" s="13"/>
      <c r="Z46" s="13"/>
      <c r="AA46" s="13"/>
      <c r="AB46" s="13"/>
      <c r="AC46" s="40"/>
    </row>
    <row r="47" spans="1:29" ht="12" customHeight="1">
      <c r="A47" s="243"/>
      <c r="B47" s="272"/>
      <c r="C47" s="272"/>
      <c r="D47" s="272"/>
      <c r="E47" s="272"/>
      <c r="F47" s="272"/>
      <c r="G47" s="13"/>
      <c r="H47" s="241"/>
      <c r="I47" s="275"/>
      <c r="J47" s="275"/>
      <c r="K47" s="275"/>
      <c r="L47" s="275"/>
      <c r="M47" s="277"/>
      <c r="N47" s="13"/>
      <c r="O47" s="241"/>
      <c r="P47" s="275"/>
      <c r="Q47" s="275"/>
      <c r="R47" s="275"/>
      <c r="S47" s="275"/>
      <c r="T47" s="277"/>
      <c r="U47" s="13"/>
      <c r="V47" s="13"/>
      <c r="W47" s="13"/>
      <c r="X47" s="13"/>
      <c r="Y47" s="13"/>
      <c r="Z47" s="13"/>
      <c r="AA47" s="13"/>
      <c r="AB47" s="13"/>
      <c r="AC47" s="40"/>
    </row>
    <row r="48" spans="1:29" ht="12" customHeight="1">
      <c r="A48" s="243"/>
      <c r="B48" s="272"/>
      <c r="C48" s="272"/>
      <c r="D48" s="272"/>
      <c r="E48" s="272"/>
      <c r="F48" s="272"/>
      <c r="G48" s="13"/>
      <c r="H48" s="241"/>
      <c r="I48" s="275"/>
      <c r="J48" s="275"/>
      <c r="K48" s="275"/>
      <c r="L48" s="275"/>
      <c r="M48" s="277"/>
      <c r="N48" s="13"/>
      <c r="O48" s="241"/>
      <c r="P48" s="275"/>
      <c r="Q48" s="275"/>
      <c r="R48" s="275"/>
      <c r="S48" s="275"/>
      <c r="T48" s="277"/>
      <c r="U48" s="13"/>
      <c r="V48" s="13"/>
      <c r="W48" s="13"/>
      <c r="X48" s="13"/>
      <c r="Y48" s="13"/>
      <c r="Z48" s="13"/>
      <c r="AA48" s="13"/>
      <c r="AB48" s="13"/>
      <c r="AC48" s="40"/>
    </row>
    <row r="49" spans="1:29" ht="12" customHeight="1">
      <c r="A49" s="243"/>
      <c r="B49" s="272"/>
      <c r="C49" s="272"/>
      <c r="D49" s="272"/>
      <c r="E49" s="272"/>
      <c r="F49" s="272"/>
      <c r="G49" s="13"/>
      <c r="H49" s="241"/>
      <c r="I49" s="275"/>
      <c r="J49" s="275"/>
      <c r="K49" s="275"/>
      <c r="L49" s="275"/>
      <c r="M49" s="277"/>
      <c r="N49" s="13"/>
      <c r="O49" s="241"/>
      <c r="P49" s="275"/>
      <c r="Q49" s="275"/>
      <c r="R49" s="275"/>
      <c r="S49" s="275"/>
      <c r="T49" s="277"/>
      <c r="U49" s="13"/>
      <c r="V49" s="13"/>
      <c r="W49" s="13"/>
      <c r="X49" s="13"/>
      <c r="Y49" s="13"/>
      <c r="Z49" s="13"/>
      <c r="AA49" s="13"/>
      <c r="AB49" s="13"/>
      <c r="AC49" s="40"/>
    </row>
    <row r="50" spans="1:29" ht="12" customHeight="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40"/>
    </row>
    <row r="51" spans="1:29" ht="12" customHeight="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40"/>
    </row>
    <row r="52" spans="1:29" ht="12" customHeight="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40"/>
    </row>
    <row r="53" spans="1:29" ht="12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40"/>
    </row>
    <row r="54" spans="1:29" ht="12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40"/>
    </row>
    <row r="55" spans="1:29" ht="12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40"/>
    </row>
    <row r="56" spans="1:29" ht="12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40"/>
    </row>
    <row r="57" spans="1:29" ht="12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40"/>
    </row>
    <row r="58" spans="1:29" ht="12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40"/>
    </row>
    <row r="59" spans="1:29" ht="12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40"/>
    </row>
    <row r="60" spans="1:29" ht="12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40"/>
    </row>
    <row r="61" spans="1:29" ht="12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40"/>
    </row>
    <row r="62" spans="1:29" ht="12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40"/>
    </row>
    <row r="63" spans="1:29" ht="12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40"/>
    </row>
    <row r="64" spans="1:29" ht="12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40"/>
    </row>
    <row r="65" spans="1:29" ht="12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40"/>
    </row>
    <row r="66" spans="1:29" ht="12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40"/>
    </row>
    <row r="67" spans="1:29" ht="12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40"/>
    </row>
    <row r="68" spans="1:29" ht="12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40"/>
    </row>
    <row r="69" spans="1:29" ht="12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40"/>
    </row>
    <row r="70" spans="1:29" ht="12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40"/>
    </row>
    <row r="71" spans="1:29" ht="12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40"/>
    </row>
    <row r="72" spans="1:29" ht="12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40"/>
    </row>
    <row r="73" spans="1:29" ht="12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40"/>
    </row>
    <row r="74" spans="1:29" ht="12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40"/>
    </row>
    <row r="75" spans="1:29" ht="12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40"/>
    </row>
    <row r="76" spans="1:29" ht="12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40"/>
    </row>
    <row r="77" spans="1:29" ht="12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40"/>
    </row>
    <row r="78" spans="1:29" ht="12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  <c r="Y78" s="43"/>
      <c r="Z78" s="43"/>
      <c r="AA78" s="43"/>
      <c r="AB78" s="43"/>
      <c r="AC78" s="44"/>
    </row>
    <row r="79" spans="1:29" ht="12" customHeight="1"/>
  </sheetData>
  <mergeCells count="152">
    <mergeCell ref="R19:T20"/>
    <mergeCell ref="K24:M25"/>
    <mergeCell ref="H35:M35"/>
    <mergeCell ref="H36:M36"/>
    <mergeCell ref="H37:M37"/>
    <mergeCell ref="O17:T17"/>
    <mergeCell ref="O18:T18"/>
    <mergeCell ref="O21:T21"/>
    <mergeCell ref="O22:T22"/>
    <mergeCell ref="H49:M49"/>
    <mergeCell ref="O10:T10"/>
    <mergeCell ref="O11:T11"/>
    <mergeCell ref="O12:T12"/>
    <mergeCell ref="O13:T13"/>
    <mergeCell ref="O14:T14"/>
    <mergeCell ref="O15:T15"/>
    <mergeCell ref="O16:T16"/>
    <mergeCell ref="P30:Q31"/>
    <mergeCell ref="R30:T31"/>
    <mergeCell ref="O23:T23"/>
    <mergeCell ref="O24:T24"/>
    <mergeCell ref="O25:T25"/>
    <mergeCell ref="O26:T26"/>
    <mergeCell ref="O27:T27"/>
    <mergeCell ref="O28:T28"/>
    <mergeCell ref="O29:T29"/>
    <mergeCell ref="O35:T35"/>
    <mergeCell ref="O36:T36"/>
    <mergeCell ref="O37:T37"/>
    <mergeCell ref="O38:T38"/>
    <mergeCell ref="O19:O20"/>
    <mergeCell ref="P19:Q20"/>
    <mergeCell ref="O30:O31"/>
    <mergeCell ref="A43:F43"/>
    <mergeCell ref="A44:F44"/>
    <mergeCell ref="A45:F45"/>
    <mergeCell ref="A46:F46"/>
    <mergeCell ref="A47:F47"/>
    <mergeCell ref="A48:F48"/>
    <mergeCell ref="O32:T32"/>
    <mergeCell ref="O33:T33"/>
    <mergeCell ref="O34:T34"/>
    <mergeCell ref="R40:T41"/>
    <mergeCell ref="I39:J40"/>
    <mergeCell ref="K39:M40"/>
    <mergeCell ref="P40:Q41"/>
    <mergeCell ref="O40:O41"/>
    <mergeCell ref="A35:A36"/>
    <mergeCell ref="B35:C36"/>
    <mergeCell ref="D35:F36"/>
    <mergeCell ref="A37:F37"/>
    <mergeCell ref="A38:F38"/>
    <mergeCell ref="A39:F39"/>
    <mergeCell ref="A40:F40"/>
    <mergeCell ref="A41:F41"/>
    <mergeCell ref="A42:F42"/>
    <mergeCell ref="H38:M38"/>
    <mergeCell ref="B20:C21"/>
    <mergeCell ref="H24:H25"/>
    <mergeCell ref="I24:J25"/>
    <mergeCell ref="A22:F22"/>
    <mergeCell ref="A23:F23"/>
    <mergeCell ref="A24:F24"/>
    <mergeCell ref="A25:F25"/>
    <mergeCell ref="A20:A21"/>
    <mergeCell ref="D20:F21"/>
    <mergeCell ref="A10:F10"/>
    <mergeCell ref="A11:F11"/>
    <mergeCell ref="B8:F9"/>
    <mergeCell ref="F2:J2"/>
    <mergeCell ref="F3:J3"/>
    <mergeCell ref="F4:J4"/>
    <mergeCell ref="B18:F18"/>
    <mergeCell ref="B19:C19"/>
    <mergeCell ref="A18:A19"/>
    <mergeCell ref="A15:F15"/>
    <mergeCell ref="A14:F14"/>
    <mergeCell ref="H8:H9"/>
    <mergeCell ref="A12:F12"/>
    <mergeCell ref="A13:F13"/>
    <mergeCell ref="D19:F19"/>
    <mergeCell ref="A17:F17"/>
    <mergeCell ref="A16:F16"/>
    <mergeCell ref="Q1:S1"/>
    <mergeCell ref="Q2:S2"/>
    <mergeCell ref="Q4:S4"/>
    <mergeCell ref="Q5:S5"/>
    <mergeCell ref="Q6:S6"/>
    <mergeCell ref="K8:M9"/>
    <mergeCell ref="A8:A9"/>
    <mergeCell ref="I8:J9"/>
    <mergeCell ref="A1:D1"/>
    <mergeCell ref="A2:C2"/>
    <mergeCell ref="A4:C4"/>
    <mergeCell ref="A3:C3"/>
    <mergeCell ref="F1:J1"/>
    <mergeCell ref="O8:O9"/>
    <mergeCell ref="P8:Q9"/>
    <mergeCell ref="R8:T9"/>
    <mergeCell ref="A5:B5"/>
    <mergeCell ref="C5:D5"/>
    <mergeCell ref="A26:F26"/>
    <mergeCell ref="A27:F27"/>
    <mergeCell ref="A28:F28"/>
    <mergeCell ref="A29:F29"/>
    <mergeCell ref="A30:F30"/>
    <mergeCell ref="A31:F31"/>
    <mergeCell ref="A32:F32"/>
    <mergeCell ref="A33:F33"/>
    <mergeCell ref="A34:F34"/>
    <mergeCell ref="A49:F49"/>
    <mergeCell ref="H10:M10"/>
    <mergeCell ref="H11:M11"/>
    <mergeCell ref="H12:M12"/>
    <mergeCell ref="H13:M13"/>
    <mergeCell ref="H14:M14"/>
    <mergeCell ref="H15:M15"/>
    <mergeCell ref="H16:M16"/>
    <mergeCell ref="H17:M17"/>
    <mergeCell ref="H18:M18"/>
    <mergeCell ref="H19:M19"/>
    <mergeCell ref="H20:M20"/>
    <mergeCell ref="H21:M21"/>
    <mergeCell ref="H22:M22"/>
    <mergeCell ref="H23:M23"/>
    <mergeCell ref="H26:M26"/>
    <mergeCell ref="H27:M27"/>
    <mergeCell ref="H28:M28"/>
    <mergeCell ref="H29:M29"/>
    <mergeCell ref="H30:M30"/>
    <mergeCell ref="H31:M31"/>
    <mergeCell ref="H32:M32"/>
    <mergeCell ref="H33:M33"/>
    <mergeCell ref="H34:M34"/>
    <mergeCell ref="H41:M41"/>
    <mergeCell ref="H42:M42"/>
    <mergeCell ref="H43:M43"/>
    <mergeCell ref="H44:M44"/>
    <mergeCell ref="H45:M45"/>
    <mergeCell ref="H46:M46"/>
    <mergeCell ref="H47:M47"/>
    <mergeCell ref="H48:M48"/>
    <mergeCell ref="H39:H40"/>
    <mergeCell ref="O39:T39"/>
    <mergeCell ref="O42:T42"/>
    <mergeCell ref="O43:T43"/>
    <mergeCell ref="O44:T44"/>
    <mergeCell ref="O45:T45"/>
    <mergeCell ref="O46:T46"/>
    <mergeCell ref="O47:T47"/>
    <mergeCell ref="O48:T48"/>
    <mergeCell ref="O49:T49"/>
  </mergeCell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6C95185F-4ECC-4EDD-B9C4-A6702BE351BC}">
          <x14:formula1>
            <xm:f>Spells!$A$2:$A$41</xm:f>
          </x14:formula1>
          <xm:sqref>A10:F17</xm:sqref>
        </x14:dataValidation>
        <x14:dataValidation type="list" allowBlank="1" showInputMessage="1" showErrorMessage="1" xr:uid="{15B834DE-049C-44B7-933F-6A31C3316114}">
          <x14:formula1>
            <xm:f>Spells!$A$42:$A$107</xm:f>
          </x14:formula1>
          <xm:sqref>A22:F34</xm:sqref>
        </x14:dataValidation>
        <x14:dataValidation type="list" allowBlank="1" showInputMessage="1" showErrorMessage="1" xr:uid="{DF33CEE5-04CD-4ADD-96A7-4EDBA06C4232}">
          <x14:formula1>
            <xm:f>Spells!$A$108:$A$175</xm:f>
          </x14:formula1>
          <xm:sqref>A37:F49</xm:sqref>
        </x14:dataValidation>
        <x14:dataValidation type="list" allowBlank="1" showInputMessage="1" showErrorMessage="1" xr:uid="{72C0B46D-10C6-4250-88EC-DBE547C3403A}">
          <x14:formula1>
            <xm:f>Spells!$A$176:$A$232</xm:f>
          </x14:formula1>
          <xm:sqref>H10:M23</xm:sqref>
        </x14:dataValidation>
        <x14:dataValidation type="list" allowBlank="1" showInputMessage="1" showErrorMessage="1" xr:uid="{170D9152-F9D0-41EC-BC70-4D13DC91E1F1}">
          <x14:formula1>
            <xm:f>Spells!$A$233:$A$273</xm:f>
          </x14:formula1>
          <xm:sqref>H26:M38</xm:sqref>
        </x14:dataValidation>
        <x14:dataValidation type="list" allowBlank="1" showInputMessage="1" showErrorMessage="1" xr:uid="{37CAB991-005C-4F37-B7B0-21169473C599}">
          <x14:formula1>
            <xm:f>Spells!$A$274:$A$320</xm:f>
          </x14:formula1>
          <xm:sqref>H41:M49</xm:sqref>
        </x14:dataValidation>
        <x14:dataValidation type="list" allowBlank="1" showInputMessage="1" showErrorMessage="1" xr:uid="{1A36C768-863A-4F0F-B253-4A28307425C6}">
          <x14:formula1>
            <xm:f>Spells!$A$321:$A$359</xm:f>
          </x14:formula1>
          <xm:sqref>O11:T18 O10:T10</xm:sqref>
        </x14:dataValidation>
        <x14:dataValidation type="list" allowBlank="1" showInputMessage="1" showErrorMessage="1" xr:uid="{B3540E3F-EE52-4FB4-AC33-70FD0E68F014}">
          <x14:formula1>
            <xm:f>Spells!$A$360:$A$381</xm:f>
          </x14:formula1>
          <xm:sqref>O21:T29</xm:sqref>
        </x14:dataValidation>
        <x14:dataValidation type="list" allowBlank="1" showInputMessage="1" showErrorMessage="1" xr:uid="{105066EA-2C4D-4652-AFA7-55367B842172}">
          <x14:formula1>
            <xm:f>Spells!$A$382:$A$401</xm:f>
          </x14:formula1>
          <xm:sqref>O32:T39</xm:sqref>
        </x14:dataValidation>
        <x14:dataValidation type="list" allowBlank="1" showInputMessage="1" showErrorMessage="1" xr:uid="{7F83664E-D4E3-48A9-AB48-DC5237E0B100}">
          <x14:formula1>
            <xm:f>Spells!$A$402:$A$417</xm:f>
          </x14:formula1>
          <xm:sqref>O42:T49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D5B22-E2BB-465C-9B06-4F7A35F05666}">
  <dimension ref="A1:AC417"/>
  <sheetViews>
    <sheetView workbookViewId="0">
      <pane xSplit="1" ySplit="1" topLeftCell="B107" activePane="bottomRight" state="frozen"/>
      <selection pane="bottomRight" activeCell="L1" sqref="L1"/>
      <selection pane="bottomLeft"/>
      <selection pane="topRight"/>
    </sheetView>
  </sheetViews>
  <sheetFormatPr defaultColWidth="9.140625" defaultRowHeight="12.75"/>
  <cols>
    <col min="1" max="1" width="26.85546875" style="155" bestFit="1" customWidth="1"/>
    <col min="2" max="2" width="3" style="156" bestFit="1" customWidth="1"/>
    <col min="3" max="9" width="7.5703125" style="157" bestFit="1" customWidth="1"/>
    <col min="10" max="10" width="7.5703125" style="158" bestFit="1" customWidth="1"/>
    <col min="11" max="11" width="11" style="156" bestFit="1" customWidth="1"/>
    <col min="12" max="12" width="3.28515625" style="156" bestFit="1" customWidth="1"/>
    <col min="13" max="13" width="13.5703125" style="155" bestFit="1" customWidth="1"/>
    <col min="14" max="14" width="7.7109375" style="159" bestFit="1" customWidth="1"/>
    <col min="15" max="16" width="3.28515625" style="155" bestFit="1" customWidth="1"/>
    <col min="17" max="17" width="3.28515625" style="159" bestFit="1" customWidth="1"/>
    <col min="18" max="18" width="3.28515625" style="155" bestFit="1" customWidth="1"/>
    <col min="19" max="19" width="20.28515625" style="159" bestFit="1" customWidth="1"/>
    <col min="20" max="20" width="4.140625" style="155" bestFit="1" customWidth="1"/>
    <col min="21" max="21" width="3.140625" style="155" bestFit="1" customWidth="1"/>
    <col min="22" max="22" width="4.140625" style="155" bestFit="1" customWidth="1"/>
    <col min="23" max="24" width="3.140625" style="155" bestFit="1" customWidth="1"/>
    <col min="25" max="26" width="3" style="155" customWidth="1"/>
    <col min="27" max="27" width="4.140625" style="155" bestFit="1" customWidth="1"/>
    <col min="28" max="28" width="3" style="155" bestFit="1" customWidth="1"/>
    <col min="29" max="29" width="4.140625" style="159" bestFit="1" customWidth="1"/>
    <col min="30" max="16384" width="9.140625" style="155"/>
  </cols>
  <sheetData>
    <row r="1" spans="1:29" s="145" customFormat="1" ht="63.75">
      <c r="A1" s="145" t="s">
        <v>13</v>
      </c>
      <c r="B1" s="146" t="s">
        <v>408</v>
      </c>
      <c r="C1" s="147" t="s">
        <v>222</v>
      </c>
      <c r="D1" s="147" t="s">
        <v>233</v>
      </c>
      <c r="E1" s="147" t="s">
        <v>245</v>
      </c>
      <c r="F1" s="147" t="s">
        <v>273</v>
      </c>
      <c r="G1" s="147" t="s">
        <v>283</v>
      </c>
      <c r="H1" s="147" t="s">
        <v>300</v>
      </c>
      <c r="I1" s="147" t="s">
        <v>310</v>
      </c>
      <c r="J1" s="148" t="s">
        <v>316</v>
      </c>
      <c r="K1" s="149" t="s">
        <v>420</v>
      </c>
      <c r="L1" s="146" t="s">
        <v>421</v>
      </c>
      <c r="M1" s="145" t="s">
        <v>422</v>
      </c>
      <c r="N1" s="150" t="s">
        <v>423</v>
      </c>
      <c r="O1" s="151" t="s">
        <v>424</v>
      </c>
      <c r="P1" s="151" t="s">
        <v>425</v>
      </c>
      <c r="Q1" s="152" t="s">
        <v>426</v>
      </c>
      <c r="R1" s="151" t="s">
        <v>427</v>
      </c>
      <c r="S1" s="150" t="s">
        <v>428</v>
      </c>
      <c r="T1" s="153" t="s">
        <v>429</v>
      </c>
      <c r="U1" s="153" t="s">
        <v>430</v>
      </c>
      <c r="V1" s="153" t="s">
        <v>431</v>
      </c>
      <c r="W1" s="153" t="s">
        <v>432</v>
      </c>
      <c r="X1" s="153" t="s">
        <v>433</v>
      </c>
      <c r="Y1" s="153" t="s">
        <v>434</v>
      </c>
      <c r="Z1" s="153" t="s">
        <v>435</v>
      </c>
      <c r="AA1" s="151" t="s">
        <v>436</v>
      </c>
      <c r="AB1" s="154" t="s">
        <v>437</v>
      </c>
      <c r="AC1" s="152" t="s">
        <v>438</v>
      </c>
    </row>
    <row r="2" spans="1:29">
      <c r="A2" s="155" t="s">
        <v>439</v>
      </c>
      <c r="B2" s="156">
        <v>0</v>
      </c>
      <c r="H2" s="157" t="s">
        <v>440</v>
      </c>
      <c r="J2" s="158" t="s">
        <v>440</v>
      </c>
      <c r="K2" s="156" t="s">
        <v>441</v>
      </c>
      <c r="M2" s="155" t="s">
        <v>442</v>
      </c>
      <c r="N2" s="159" t="s">
        <v>443</v>
      </c>
      <c r="O2" s="155" t="s">
        <v>345</v>
      </c>
      <c r="P2" s="155" t="s">
        <v>345</v>
      </c>
      <c r="Q2" s="159" t="s">
        <v>98</v>
      </c>
      <c r="S2" s="159" t="s">
        <v>444</v>
      </c>
      <c r="T2" s="155">
        <v>211</v>
      </c>
      <c r="V2" s="155">
        <v>83</v>
      </c>
    </row>
    <row r="3" spans="1:29">
      <c r="A3" s="155" t="s">
        <v>445</v>
      </c>
      <c r="B3" s="156">
        <v>0</v>
      </c>
      <c r="C3" s="157" t="s">
        <v>440</v>
      </c>
      <c r="H3" s="157" t="s">
        <v>440</v>
      </c>
      <c r="I3" s="157" t="s">
        <v>440</v>
      </c>
      <c r="J3" s="158" t="s">
        <v>440</v>
      </c>
      <c r="K3" s="156" t="s">
        <v>446</v>
      </c>
      <c r="M3" s="155" t="s">
        <v>442</v>
      </c>
      <c r="N3" s="159" t="s">
        <v>447</v>
      </c>
      <c r="O3" s="155" t="s">
        <v>345</v>
      </c>
      <c r="P3" s="155" t="s">
        <v>345</v>
      </c>
      <c r="Q3" s="159" t="s">
        <v>98</v>
      </c>
      <c r="S3" s="159" t="s">
        <v>448</v>
      </c>
      <c r="T3" s="161">
        <v>218</v>
      </c>
      <c r="Z3" s="155">
        <v>40</v>
      </c>
    </row>
    <row r="4" spans="1:29">
      <c r="A4" s="155" t="s">
        <v>449</v>
      </c>
      <c r="B4" s="156">
        <v>0</v>
      </c>
      <c r="H4" s="157" t="s">
        <v>440</v>
      </c>
      <c r="I4" s="157" t="s">
        <v>440</v>
      </c>
      <c r="J4" s="158" t="s">
        <v>440</v>
      </c>
      <c r="K4" s="156" t="s">
        <v>450</v>
      </c>
      <c r="M4" s="155" t="s">
        <v>442</v>
      </c>
      <c r="N4" s="159" t="s">
        <v>451</v>
      </c>
      <c r="O4" s="155" t="s">
        <v>345</v>
      </c>
      <c r="P4" s="155" t="s">
        <v>98</v>
      </c>
      <c r="Q4" s="159" t="s">
        <v>345</v>
      </c>
      <c r="S4" s="159" t="s">
        <v>448</v>
      </c>
      <c r="AA4" s="155">
        <v>142</v>
      </c>
    </row>
    <row r="5" spans="1:29">
      <c r="A5" s="155" t="s">
        <v>452</v>
      </c>
      <c r="B5" s="156">
        <v>0</v>
      </c>
      <c r="H5" s="157" t="s">
        <v>440</v>
      </c>
      <c r="I5" s="157" t="s">
        <v>440</v>
      </c>
      <c r="J5" s="158" t="s">
        <v>440</v>
      </c>
      <c r="K5" s="156" t="s">
        <v>453</v>
      </c>
      <c r="M5" s="155" t="s">
        <v>442</v>
      </c>
      <c r="N5" s="159" t="s">
        <v>454</v>
      </c>
      <c r="O5" s="155" t="s">
        <v>345</v>
      </c>
      <c r="P5" s="155" t="s">
        <v>345</v>
      </c>
      <c r="Q5" s="159" t="s">
        <v>98</v>
      </c>
      <c r="S5" s="159" t="s">
        <v>448</v>
      </c>
      <c r="T5" s="160">
        <v>221</v>
      </c>
      <c r="Z5" s="155">
        <v>41</v>
      </c>
    </row>
    <row r="6" spans="1:29">
      <c r="A6" s="155" t="s">
        <v>455</v>
      </c>
      <c r="B6" s="156">
        <v>0</v>
      </c>
      <c r="E6" s="157" t="s">
        <v>440</v>
      </c>
      <c r="H6" s="157" t="s">
        <v>440</v>
      </c>
      <c r="J6" s="158" t="s">
        <v>440</v>
      </c>
      <c r="K6" s="156" t="s">
        <v>456</v>
      </c>
      <c r="M6" s="155" t="s">
        <v>442</v>
      </c>
      <c r="N6" s="159" t="s">
        <v>443</v>
      </c>
      <c r="O6" s="155" t="s">
        <v>345</v>
      </c>
      <c r="P6" s="155" t="s">
        <v>345</v>
      </c>
      <c r="Q6" s="159" t="s">
        <v>98</v>
      </c>
      <c r="R6" s="155" t="s">
        <v>345</v>
      </c>
      <c r="S6" s="159" t="s">
        <v>457</v>
      </c>
      <c r="Y6" s="155">
        <v>16</v>
      </c>
    </row>
    <row r="7" spans="1:29">
      <c r="A7" s="155" t="s">
        <v>458</v>
      </c>
      <c r="B7" s="156">
        <v>0</v>
      </c>
      <c r="E7" s="157" t="s">
        <v>440</v>
      </c>
      <c r="H7" s="157" t="s">
        <v>440</v>
      </c>
      <c r="I7" s="157" t="s">
        <v>440</v>
      </c>
      <c r="J7" s="158" t="s">
        <v>440</v>
      </c>
      <c r="K7" s="156" t="s">
        <v>441</v>
      </c>
      <c r="M7" s="155" t="s">
        <v>442</v>
      </c>
      <c r="N7" s="159" t="s">
        <v>443</v>
      </c>
      <c r="O7" s="155" t="s">
        <v>345</v>
      </c>
      <c r="P7" s="155" t="s">
        <v>345</v>
      </c>
      <c r="Q7" s="159" t="s">
        <v>98</v>
      </c>
      <c r="R7" s="155" t="s">
        <v>345</v>
      </c>
      <c r="S7" s="159" t="s">
        <v>457</v>
      </c>
      <c r="Y7" s="155">
        <v>16</v>
      </c>
    </row>
    <row r="8" spans="1:29">
      <c r="A8" s="155" t="s">
        <v>459</v>
      </c>
      <c r="B8" s="156">
        <v>0</v>
      </c>
      <c r="C8" s="157" t="s">
        <v>440</v>
      </c>
      <c r="H8" s="157" t="s">
        <v>440</v>
      </c>
      <c r="J8" s="158" t="s">
        <v>440</v>
      </c>
      <c r="K8" s="156" t="s">
        <v>450</v>
      </c>
      <c r="M8" s="155" t="s">
        <v>442</v>
      </c>
      <c r="N8" s="159" t="s">
        <v>454</v>
      </c>
      <c r="O8" s="155" t="s">
        <v>345</v>
      </c>
      <c r="P8" s="155" t="s">
        <v>345</v>
      </c>
      <c r="Q8" s="159" t="s">
        <v>345</v>
      </c>
      <c r="R8" s="155" t="s">
        <v>345</v>
      </c>
      <c r="S8" s="159" t="s">
        <v>460</v>
      </c>
      <c r="T8" s="155">
        <v>230</v>
      </c>
      <c r="U8" s="155">
        <v>25</v>
      </c>
      <c r="V8" s="155">
        <v>86</v>
      </c>
    </row>
    <row r="9" spans="1:29">
      <c r="A9" s="155" t="s">
        <v>461</v>
      </c>
      <c r="B9" s="156">
        <v>0</v>
      </c>
      <c r="E9" s="157" t="s">
        <v>440</v>
      </c>
      <c r="K9" s="156" t="s">
        <v>456</v>
      </c>
      <c r="M9" s="155" t="s">
        <v>442</v>
      </c>
      <c r="N9" s="159" t="s">
        <v>462</v>
      </c>
      <c r="O9" s="155" t="s">
        <v>345</v>
      </c>
      <c r="P9" s="155" t="s">
        <v>345</v>
      </c>
      <c r="Q9" s="159" t="s">
        <v>98</v>
      </c>
      <c r="S9" s="159" t="s">
        <v>444</v>
      </c>
      <c r="T9" s="155">
        <v>236</v>
      </c>
      <c r="W9" s="155">
        <v>25</v>
      </c>
      <c r="Z9" s="155">
        <v>45</v>
      </c>
    </row>
    <row r="10" spans="1:29">
      <c r="A10" s="155" t="s">
        <v>463</v>
      </c>
      <c r="B10" s="156">
        <v>0</v>
      </c>
      <c r="I10" s="157" t="s">
        <v>440</v>
      </c>
      <c r="K10" s="156" t="s">
        <v>450</v>
      </c>
      <c r="M10" s="155" t="s">
        <v>442</v>
      </c>
      <c r="N10" s="159" t="s">
        <v>454</v>
      </c>
      <c r="O10" s="155" t="s">
        <v>345</v>
      </c>
      <c r="P10" s="155" t="s">
        <v>345</v>
      </c>
      <c r="Q10" s="159" t="s">
        <v>98</v>
      </c>
      <c r="S10" s="159" t="s">
        <v>444</v>
      </c>
      <c r="T10" s="161">
        <v>237</v>
      </c>
      <c r="Z10" s="155">
        <v>45</v>
      </c>
    </row>
    <row r="11" spans="1:29">
      <c r="A11" s="155" t="s">
        <v>464</v>
      </c>
      <c r="B11" s="156">
        <v>0</v>
      </c>
      <c r="H11" s="157" t="s">
        <v>440</v>
      </c>
      <c r="J11" s="158" t="s">
        <v>440</v>
      </c>
      <c r="K11" s="156" t="s">
        <v>450</v>
      </c>
      <c r="M11" s="155" t="s">
        <v>442</v>
      </c>
      <c r="N11" s="159" t="s">
        <v>454</v>
      </c>
      <c r="O11" s="155" t="s">
        <v>345</v>
      </c>
      <c r="P11" s="155" t="s">
        <v>345</v>
      </c>
      <c r="Q11" s="159" t="s">
        <v>98</v>
      </c>
      <c r="S11" s="159" t="s">
        <v>444</v>
      </c>
      <c r="T11" s="155">
        <v>242</v>
      </c>
      <c r="V11" s="155">
        <v>90</v>
      </c>
    </row>
    <row r="12" spans="1:29">
      <c r="A12" s="155" t="s">
        <v>465</v>
      </c>
      <c r="B12" s="156">
        <v>0</v>
      </c>
      <c r="C12" s="157" t="s">
        <v>440</v>
      </c>
      <c r="H12" s="157" t="s">
        <v>440</v>
      </c>
      <c r="I12" s="157" t="s">
        <v>440</v>
      </c>
      <c r="J12" s="158" t="s">
        <v>440</v>
      </c>
      <c r="K12" s="156" t="s">
        <v>466</v>
      </c>
      <c r="M12" s="155" t="s">
        <v>442</v>
      </c>
      <c r="N12" s="159" t="s">
        <v>447</v>
      </c>
      <c r="O12" s="155" t="s">
        <v>98</v>
      </c>
      <c r="P12" s="155" t="s">
        <v>345</v>
      </c>
      <c r="Q12" s="159" t="s">
        <v>345</v>
      </c>
      <c r="R12" s="155" t="s">
        <v>345</v>
      </c>
      <c r="S12" s="159" t="s">
        <v>460</v>
      </c>
      <c r="T12" s="155">
        <v>244</v>
      </c>
      <c r="Z12" s="155">
        <v>47</v>
      </c>
    </row>
    <row r="13" spans="1:29">
      <c r="A13" s="155" t="s">
        <v>467</v>
      </c>
      <c r="B13" s="156">
        <v>0</v>
      </c>
      <c r="E13" s="157" t="s">
        <v>440</v>
      </c>
      <c r="H13" s="157" t="s">
        <v>440</v>
      </c>
      <c r="I13" s="157" t="s">
        <v>440</v>
      </c>
      <c r="J13" s="158" t="s">
        <v>440</v>
      </c>
      <c r="K13" s="156" t="s">
        <v>450</v>
      </c>
      <c r="M13" s="155" t="s">
        <v>442</v>
      </c>
      <c r="N13" s="159" t="s">
        <v>443</v>
      </c>
      <c r="O13" s="155" t="s">
        <v>345</v>
      </c>
      <c r="P13" s="155" t="s">
        <v>345</v>
      </c>
      <c r="Q13" s="159" t="s">
        <v>98</v>
      </c>
      <c r="S13" s="159" t="s">
        <v>444</v>
      </c>
      <c r="Y13" s="155">
        <v>18</v>
      </c>
    </row>
    <row r="14" spans="1:29">
      <c r="A14" s="155" t="s">
        <v>468</v>
      </c>
      <c r="B14" s="156">
        <v>0</v>
      </c>
      <c r="H14" s="157" t="s">
        <v>440</v>
      </c>
      <c r="I14" s="157" t="s">
        <v>440</v>
      </c>
      <c r="J14" s="158" t="s">
        <v>440</v>
      </c>
      <c r="K14" s="156" t="s">
        <v>450</v>
      </c>
      <c r="M14" s="155" t="s">
        <v>442</v>
      </c>
      <c r="N14" s="159" t="s">
        <v>451</v>
      </c>
      <c r="O14" s="155" t="s">
        <v>345</v>
      </c>
      <c r="P14" s="155" t="s">
        <v>98</v>
      </c>
      <c r="Q14" s="159" t="s">
        <v>345</v>
      </c>
      <c r="S14" s="159" t="s">
        <v>444</v>
      </c>
      <c r="AA14" s="155">
        <v>143</v>
      </c>
    </row>
    <row r="15" spans="1:29">
      <c r="A15" s="155" t="s">
        <v>469</v>
      </c>
      <c r="B15" s="156">
        <v>0</v>
      </c>
      <c r="D15" s="157" t="s">
        <v>440</v>
      </c>
      <c r="E15" s="157" t="s">
        <v>440</v>
      </c>
      <c r="K15" s="156" t="s">
        <v>470</v>
      </c>
      <c r="M15" s="155" t="s">
        <v>442</v>
      </c>
      <c r="N15" s="159" t="s">
        <v>471</v>
      </c>
      <c r="O15" s="155" t="s">
        <v>345</v>
      </c>
      <c r="P15" s="155" t="s">
        <v>345</v>
      </c>
      <c r="Q15" s="159" t="s">
        <v>98</v>
      </c>
      <c r="R15" s="155" t="s">
        <v>345</v>
      </c>
      <c r="S15" s="159" t="s">
        <v>460</v>
      </c>
      <c r="T15" s="155">
        <v>248</v>
      </c>
      <c r="U15" s="155">
        <v>26</v>
      </c>
      <c r="V15" s="155">
        <v>92</v>
      </c>
    </row>
    <row r="16" spans="1:29">
      <c r="A16" s="155" t="s">
        <v>472</v>
      </c>
      <c r="B16" s="156">
        <v>0</v>
      </c>
      <c r="E16" s="157" t="s">
        <v>440</v>
      </c>
      <c r="H16" s="157" t="s">
        <v>440</v>
      </c>
      <c r="J16" s="158" t="s">
        <v>440</v>
      </c>
      <c r="K16" s="156" t="s">
        <v>456</v>
      </c>
      <c r="M16" s="155" t="s">
        <v>442</v>
      </c>
      <c r="N16" s="159" t="s">
        <v>462</v>
      </c>
      <c r="O16" s="155" t="s">
        <v>345</v>
      </c>
      <c r="P16" s="155" t="s">
        <v>345</v>
      </c>
      <c r="Q16" s="159" t="s">
        <v>98</v>
      </c>
      <c r="S16" s="159" t="s">
        <v>444</v>
      </c>
      <c r="Y16" s="155">
        <v>19</v>
      </c>
    </row>
    <row r="17" spans="1:27">
      <c r="A17" s="155" t="s">
        <v>252</v>
      </c>
      <c r="B17" s="156">
        <v>0</v>
      </c>
      <c r="C17" s="157" t="s">
        <v>440</v>
      </c>
      <c r="D17" s="157" t="s">
        <v>440</v>
      </c>
      <c r="H17" s="157" t="s">
        <v>440</v>
      </c>
      <c r="J17" s="158" t="s">
        <v>440</v>
      </c>
      <c r="K17" s="156" t="s">
        <v>450</v>
      </c>
      <c r="M17" s="155" t="s">
        <v>442</v>
      </c>
      <c r="N17" s="159" t="s">
        <v>471</v>
      </c>
      <c r="O17" s="155" t="s">
        <v>345</v>
      </c>
      <c r="P17" s="155" t="s">
        <v>98</v>
      </c>
      <c r="Q17" s="159" t="s">
        <v>345</v>
      </c>
      <c r="S17" s="159" t="s">
        <v>473</v>
      </c>
      <c r="T17" s="155">
        <v>255</v>
      </c>
      <c r="U17" s="155">
        <v>27</v>
      </c>
      <c r="V17" s="155">
        <v>95</v>
      </c>
    </row>
    <row r="18" spans="1:27">
      <c r="A18" s="155" t="s">
        <v>474</v>
      </c>
      <c r="B18" s="156">
        <v>0</v>
      </c>
      <c r="H18" s="157" t="s">
        <v>440</v>
      </c>
      <c r="I18" s="157" t="s">
        <v>440</v>
      </c>
      <c r="J18" s="158" t="s">
        <v>440</v>
      </c>
      <c r="K18" s="156" t="s">
        <v>450</v>
      </c>
      <c r="M18" s="155" t="s">
        <v>442</v>
      </c>
      <c r="N18" s="159" t="s">
        <v>475</v>
      </c>
      <c r="O18" s="155" t="s">
        <v>345</v>
      </c>
      <c r="P18" s="155" t="s">
        <v>98</v>
      </c>
      <c r="Q18" s="159" t="s">
        <v>98</v>
      </c>
      <c r="S18" s="159" t="s">
        <v>444</v>
      </c>
      <c r="AA18" s="155">
        <v>143</v>
      </c>
    </row>
    <row r="19" spans="1:27">
      <c r="A19" s="155" t="s">
        <v>476</v>
      </c>
      <c r="B19" s="156">
        <v>0</v>
      </c>
      <c r="C19" s="157" t="s">
        <v>440</v>
      </c>
      <c r="H19" s="157" t="s">
        <v>440</v>
      </c>
      <c r="I19" s="157" t="s">
        <v>440</v>
      </c>
      <c r="J19" s="158" t="s">
        <v>440</v>
      </c>
      <c r="K19" s="156" t="s">
        <v>441</v>
      </c>
      <c r="M19" s="155" t="s">
        <v>442</v>
      </c>
      <c r="N19" s="159" t="s">
        <v>462</v>
      </c>
      <c r="O19" s="155" t="s">
        <v>345</v>
      </c>
      <c r="P19" s="155" t="s">
        <v>345</v>
      </c>
      <c r="Q19" s="159" t="s">
        <v>98</v>
      </c>
      <c r="S19" s="159" t="s">
        <v>460</v>
      </c>
      <c r="T19" s="155">
        <v>256</v>
      </c>
      <c r="U19" s="155">
        <v>28</v>
      </c>
      <c r="V19" s="155">
        <v>96</v>
      </c>
    </row>
    <row r="20" spans="1:27">
      <c r="A20" s="155" t="s">
        <v>477</v>
      </c>
      <c r="B20" s="156">
        <v>0</v>
      </c>
      <c r="E20" s="157" t="s">
        <v>440</v>
      </c>
      <c r="I20" s="157" t="s">
        <v>440</v>
      </c>
      <c r="K20" s="156" t="s">
        <v>456</v>
      </c>
      <c r="M20" s="155" t="s">
        <v>478</v>
      </c>
      <c r="N20" s="159" t="s">
        <v>471</v>
      </c>
      <c r="O20" s="155" t="s">
        <v>345</v>
      </c>
      <c r="P20" s="155" t="s">
        <v>345</v>
      </c>
      <c r="Q20" s="159" t="s">
        <v>98</v>
      </c>
      <c r="S20" s="159" t="s">
        <v>460</v>
      </c>
      <c r="Y20" s="155">
        <v>20</v>
      </c>
    </row>
    <row r="21" spans="1:27">
      <c r="A21" s="155" t="s">
        <v>479</v>
      </c>
      <c r="B21" s="156">
        <v>0</v>
      </c>
      <c r="C21" s="157" t="s">
        <v>440</v>
      </c>
      <c r="D21" s="157" t="s">
        <v>440</v>
      </c>
      <c r="E21" s="157" t="s">
        <v>440</v>
      </c>
      <c r="H21" s="157" t="s">
        <v>440</v>
      </c>
      <c r="J21" s="158" t="s">
        <v>440</v>
      </c>
      <c r="K21" s="156" t="s">
        <v>456</v>
      </c>
      <c r="M21" s="155" t="s">
        <v>457</v>
      </c>
      <c r="N21" s="159" t="s">
        <v>471</v>
      </c>
      <c r="O21" s="155" t="s">
        <v>345</v>
      </c>
      <c r="P21" s="155" t="s">
        <v>345</v>
      </c>
      <c r="Q21" s="159" t="s">
        <v>345</v>
      </c>
      <c r="S21" s="159" t="s">
        <v>444</v>
      </c>
      <c r="T21" s="161">
        <v>259</v>
      </c>
      <c r="Z21" s="155">
        <v>50</v>
      </c>
    </row>
    <row r="22" spans="1:27">
      <c r="A22" s="155" t="s">
        <v>480</v>
      </c>
      <c r="B22" s="156">
        <v>0</v>
      </c>
      <c r="C22" s="157" t="s">
        <v>440</v>
      </c>
      <c r="H22" s="157" t="s">
        <v>440</v>
      </c>
      <c r="J22" s="158" t="s">
        <v>440</v>
      </c>
      <c r="K22" s="156" t="s">
        <v>456</v>
      </c>
      <c r="M22" s="155" t="s">
        <v>442</v>
      </c>
      <c r="N22" s="159" t="s">
        <v>454</v>
      </c>
      <c r="O22" s="155" t="s">
        <v>345</v>
      </c>
      <c r="P22" s="155" t="s">
        <v>345</v>
      </c>
      <c r="Q22" s="159" t="s">
        <v>345</v>
      </c>
      <c r="S22" s="159" t="s">
        <v>448</v>
      </c>
      <c r="T22" s="161">
        <v>259</v>
      </c>
      <c r="Z22" s="155">
        <v>50</v>
      </c>
    </row>
    <row r="23" spans="1:27">
      <c r="A23" s="155" t="s">
        <v>481</v>
      </c>
      <c r="B23" s="156">
        <v>0</v>
      </c>
      <c r="C23" s="157" t="s">
        <v>440</v>
      </c>
      <c r="H23" s="157" t="s">
        <v>440</v>
      </c>
      <c r="I23" s="157" t="s">
        <v>440</v>
      </c>
      <c r="J23" s="158" t="s">
        <v>440</v>
      </c>
      <c r="K23" s="156" t="s">
        <v>482</v>
      </c>
      <c r="M23" s="155" t="s">
        <v>442</v>
      </c>
      <c r="N23" s="159" t="s">
        <v>462</v>
      </c>
      <c r="O23" s="155" t="s">
        <v>98</v>
      </c>
      <c r="P23" s="155" t="s">
        <v>345</v>
      </c>
      <c r="Q23" s="159" t="s">
        <v>345</v>
      </c>
      <c r="S23" s="159" t="s">
        <v>460</v>
      </c>
      <c r="T23" s="155">
        <v>260</v>
      </c>
      <c r="V23" s="155">
        <v>97</v>
      </c>
    </row>
    <row r="24" spans="1:27">
      <c r="A24" s="155" t="s">
        <v>483</v>
      </c>
      <c r="B24" s="156">
        <v>0</v>
      </c>
      <c r="E24" s="157" t="s">
        <v>440</v>
      </c>
      <c r="H24" s="157" t="s">
        <v>440</v>
      </c>
      <c r="J24" s="158" t="s">
        <v>440</v>
      </c>
      <c r="K24" s="156" t="s">
        <v>456</v>
      </c>
      <c r="M24" s="155" t="s">
        <v>442</v>
      </c>
      <c r="N24" s="159" t="s">
        <v>462</v>
      </c>
      <c r="O24" s="155" t="s">
        <v>98</v>
      </c>
      <c r="P24" s="155" t="s">
        <v>345</v>
      </c>
      <c r="Q24" s="159" t="s">
        <v>98</v>
      </c>
      <c r="S24" s="159" t="s">
        <v>444</v>
      </c>
      <c r="Y24" s="155">
        <v>21</v>
      </c>
    </row>
    <row r="25" spans="1:27">
      <c r="A25" s="155" t="s">
        <v>484</v>
      </c>
      <c r="B25" s="156">
        <v>0</v>
      </c>
      <c r="E25" s="157" t="s">
        <v>440</v>
      </c>
      <c r="H25" s="157" t="s">
        <v>440</v>
      </c>
      <c r="I25" s="157" t="s">
        <v>440</v>
      </c>
      <c r="J25" s="158" t="s">
        <v>440</v>
      </c>
      <c r="K25" s="156" t="s">
        <v>441</v>
      </c>
      <c r="M25" s="155" t="s">
        <v>442</v>
      </c>
      <c r="N25" s="159" t="s">
        <v>485</v>
      </c>
      <c r="O25" s="155" t="s">
        <v>345</v>
      </c>
      <c r="P25" s="155" t="s">
        <v>345</v>
      </c>
      <c r="Q25" s="159" t="s">
        <v>98</v>
      </c>
      <c r="S25" s="159" t="s">
        <v>444</v>
      </c>
      <c r="W25" s="155">
        <v>27</v>
      </c>
    </row>
    <row r="26" spans="1:27">
      <c r="A26" s="155" t="s">
        <v>486</v>
      </c>
      <c r="B26" s="156">
        <v>0</v>
      </c>
      <c r="E26" s="157" t="s">
        <v>440</v>
      </c>
      <c r="H26" s="157" t="s">
        <v>440</v>
      </c>
      <c r="I26" s="157" t="s">
        <v>440</v>
      </c>
      <c r="J26" s="158" t="s">
        <v>440</v>
      </c>
      <c r="K26" s="156" t="s">
        <v>441</v>
      </c>
      <c r="M26" s="155" t="s">
        <v>442</v>
      </c>
      <c r="N26" s="159" t="s">
        <v>485</v>
      </c>
      <c r="O26" s="155" t="s">
        <v>345</v>
      </c>
      <c r="P26" s="155" t="s">
        <v>345</v>
      </c>
      <c r="Q26" s="159" t="s">
        <v>98</v>
      </c>
      <c r="S26" s="159" t="s">
        <v>444</v>
      </c>
      <c r="T26" s="155">
        <v>266</v>
      </c>
      <c r="V26" s="155">
        <v>98</v>
      </c>
    </row>
    <row r="27" spans="1:27">
      <c r="A27" s="155" t="s">
        <v>487</v>
      </c>
      <c r="B27" s="156">
        <v>0</v>
      </c>
      <c r="C27" s="157" t="s">
        <v>440</v>
      </c>
      <c r="H27" s="157" t="s">
        <v>440</v>
      </c>
      <c r="I27" s="157" t="s">
        <v>440</v>
      </c>
      <c r="J27" s="158" t="s">
        <v>440</v>
      </c>
      <c r="K27" s="156" t="s">
        <v>456</v>
      </c>
      <c r="M27" s="155" t="s">
        <v>442</v>
      </c>
      <c r="N27" s="159" t="s">
        <v>485</v>
      </c>
      <c r="O27" s="155" t="s">
        <v>345</v>
      </c>
      <c r="P27" s="155" t="s">
        <v>345</v>
      </c>
      <c r="Q27" s="159" t="s">
        <v>98</v>
      </c>
      <c r="S27" s="159" t="s">
        <v>473</v>
      </c>
      <c r="T27" s="155">
        <v>267</v>
      </c>
      <c r="U27" s="155">
        <v>28</v>
      </c>
      <c r="V27" s="155">
        <v>99</v>
      </c>
    </row>
    <row r="28" spans="1:27">
      <c r="A28" s="155" t="s">
        <v>488</v>
      </c>
      <c r="B28" s="156">
        <v>0</v>
      </c>
      <c r="E28" s="157" t="s">
        <v>440</v>
      </c>
      <c r="K28" s="156" t="s">
        <v>441</v>
      </c>
      <c r="M28" s="155" t="s">
        <v>442</v>
      </c>
      <c r="N28" s="159" t="s">
        <v>447</v>
      </c>
      <c r="O28" s="155" t="s">
        <v>345</v>
      </c>
      <c r="P28" s="155" t="s">
        <v>345</v>
      </c>
      <c r="Q28" s="159" t="s">
        <v>98</v>
      </c>
      <c r="S28" s="159" t="s">
        <v>489</v>
      </c>
      <c r="T28" s="160">
        <v>269</v>
      </c>
      <c r="Z28" s="155">
        <v>52</v>
      </c>
    </row>
    <row r="29" spans="1:27">
      <c r="A29" s="155" t="s">
        <v>490</v>
      </c>
      <c r="B29" s="156">
        <v>0</v>
      </c>
      <c r="H29" s="157" t="s">
        <v>440</v>
      </c>
      <c r="J29" s="158" t="s">
        <v>440</v>
      </c>
      <c r="K29" s="156" t="s">
        <v>450</v>
      </c>
      <c r="M29" s="155" t="s">
        <v>442</v>
      </c>
      <c r="N29" s="159" t="s">
        <v>443</v>
      </c>
      <c r="O29" s="155" t="s">
        <v>345</v>
      </c>
      <c r="P29" s="155" t="s">
        <v>345</v>
      </c>
      <c r="Q29" s="159" t="s">
        <v>98</v>
      </c>
      <c r="S29" s="159" t="s">
        <v>444</v>
      </c>
      <c r="T29" s="155">
        <v>271</v>
      </c>
      <c r="U29" s="155">
        <v>28</v>
      </c>
      <c r="V29" s="155">
        <v>99</v>
      </c>
    </row>
    <row r="30" spans="1:27">
      <c r="A30" s="155" t="s">
        <v>491</v>
      </c>
      <c r="B30" s="156">
        <v>0</v>
      </c>
      <c r="D30" s="157" t="s">
        <v>440</v>
      </c>
      <c r="E30" s="157" t="s">
        <v>440</v>
      </c>
      <c r="K30" s="156" t="s">
        <v>446</v>
      </c>
      <c r="M30" s="155" t="s">
        <v>442</v>
      </c>
      <c r="N30" s="159" t="s">
        <v>471</v>
      </c>
      <c r="O30" s="155" t="s">
        <v>345</v>
      </c>
      <c r="P30" s="155" t="s">
        <v>345</v>
      </c>
      <c r="Q30" s="159" t="s">
        <v>345</v>
      </c>
      <c r="R30" s="155" t="s">
        <v>345</v>
      </c>
      <c r="S30" s="159" t="s">
        <v>460</v>
      </c>
      <c r="T30" s="155">
        <v>272</v>
      </c>
      <c r="U30" s="155">
        <v>29</v>
      </c>
      <c r="V30" s="155">
        <v>99</v>
      </c>
    </row>
    <row r="31" spans="1:27">
      <c r="A31" s="155" t="s">
        <v>492</v>
      </c>
      <c r="B31" s="156">
        <v>0</v>
      </c>
      <c r="D31" s="157" t="s">
        <v>440</v>
      </c>
      <c r="K31" s="156" t="s">
        <v>450</v>
      </c>
      <c r="M31" s="155" t="s">
        <v>442</v>
      </c>
      <c r="N31" s="159" t="s">
        <v>443</v>
      </c>
      <c r="O31" s="155" t="s">
        <v>345</v>
      </c>
      <c r="P31" s="155" t="s">
        <v>345</v>
      </c>
      <c r="Q31" s="159" t="s">
        <v>98</v>
      </c>
      <c r="S31" s="159" t="s">
        <v>444</v>
      </c>
      <c r="T31" s="155">
        <v>272</v>
      </c>
      <c r="U31" s="155">
        <v>29</v>
      </c>
      <c r="V31" s="155">
        <v>100</v>
      </c>
    </row>
    <row r="32" spans="1:27">
      <c r="A32" s="155" t="s">
        <v>493</v>
      </c>
      <c r="B32" s="156">
        <v>0</v>
      </c>
      <c r="E32" s="157" t="s">
        <v>440</v>
      </c>
      <c r="H32" s="157" t="s">
        <v>440</v>
      </c>
      <c r="J32" s="158" t="s">
        <v>440</v>
      </c>
      <c r="K32" s="156" t="s">
        <v>456</v>
      </c>
      <c r="M32" s="155" t="s">
        <v>442</v>
      </c>
      <c r="N32" s="159" t="s">
        <v>462</v>
      </c>
      <c r="O32" s="155" t="s">
        <v>98</v>
      </c>
      <c r="P32" s="155" t="s">
        <v>345</v>
      </c>
      <c r="Q32" s="159" t="s">
        <v>98</v>
      </c>
      <c r="S32" s="159" t="s">
        <v>444</v>
      </c>
      <c r="Y32" s="155">
        <v>21</v>
      </c>
    </row>
    <row r="33" spans="1:27">
      <c r="A33" s="155" t="s">
        <v>494</v>
      </c>
      <c r="B33" s="156">
        <v>0</v>
      </c>
      <c r="E33" s="157" t="s">
        <v>440</v>
      </c>
      <c r="K33" s="156" t="s">
        <v>456</v>
      </c>
      <c r="M33" s="155" t="s">
        <v>478</v>
      </c>
      <c r="N33" s="159" t="s">
        <v>471</v>
      </c>
      <c r="O33" s="155" t="s">
        <v>345</v>
      </c>
      <c r="P33" s="155" t="s">
        <v>345</v>
      </c>
      <c r="Q33" s="159" t="s">
        <v>345</v>
      </c>
      <c r="S33" s="159" t="s">
        <v>460</v>
      </c>
      <c r="T33" s="160">
        <v>275</v>
      </c>
      <c r="Z33" s="155">
        <v>53</v>
      </c>
    </row>
    <row r="34" spans="1:27">
      <c r="A34" s="155" t="s">
        <v>495</v>
      </c>
      <c r="B34" s="156">
        <v>0</v>
      </c>
      <c r="H34" s="157" t="s">
        <v>440</v>
      </c>
      <c r="J34" s="158" t="s">
        <v>440</v>
      </c>
      <c r="K34" s="156" t="s">
        <v>450</v>
      </c>
      <c r="M34" s="155" t="s">
        <v>442</v>
      </c>
      <c r="N34" s="159" t="s">
        <v>471</v>
      </c>
      <c r="O34" s="155" t="s">
        <v>345</v>
      </c>
      <c r="P34" s="155" t="s">
        <v>345</v>
      </c>
      <c r="Q34" s="159" t="s">
        <v>98</v>
      </c>
      <c r="S34" s="159" t="s">
        <v>444</v>
      </c>
      <c r="T34" s="155">
        <v>275</v>
      </c>
      <c r="U34" s="155">
        <v>29</v>
      </c>
      <c r="V34" s="155">
        <v>101</v>
      </c>
    </row>
    <row r="35" spans="1:27">
      <c r="A35" s="155" t="s">
        <v>496</v>
      </c>
      <c r="B35" s="156">
        <v>0</v>
      </c>
      <c r="D35" s="157" t="s">
        <v>440</v>
      </c>
      <c r="K35" s="156" t="s">
        <v>453</v>
      </c>
      <c r="M35" s="155" t="s">
        <v>442</v>
      </c>
      <c r="N35" s="159" t="s">
        <v>471</v>
      </c>
      <c r="O35" s="155" t="s">
        <v>345</v>
      </c>
      <c r="P35" s="155" t="s">
        <v>345</v>
      </c>
      <c r="Q35" s="159" t="s">
        <v>98</v>
      </c>
      <c r="S35" s="159" t="s">
        <v>444</v>
      </c>
      <c r="T35" s="155">
        <v>277</v>
      </c>
      <c r="V35" s="155">
        <v>101</v>
      </c>
    </row>
    <row r="36" spans="1:27">
      <c r="A36" s="155" t="s">
        <v>497</v>
      </c>
      <c r="B36" s="156">
        <v>0</v>
      </c>
      <c r="H36" s="157" t="s">
        <v>440</v>
      </c>
      <c r="I36" s="157" t="s">
        <v>440</v>
      </c>
      <c r="J36" s="158" t="s">
        <v>440</v>
      </c>
      <c r="K36" s="156" t="s">
        <v>441</v>
      </c>
      <c r="M36" s="155" t="s">
        <v>442</v>
      </c>
      <c r="N36" s="159" t="s">
        <v>451</v>
      </c>
      <c r="O36" s="155" t="s">
        <v>345</v>
      </c>
      <c r="P36" s="155" t="s">
        <v>98</v>
      </c>
      <c r="Q36" s="159" t="s">
        <v>98</v>
      </c>
      <c r="S36" s="159" t="s">
        <v>444</v>
      </c>
      <c r="AA36" s="155">
        <v>143</v>
      </c>
    </row>
    <row r="37" spans="1:27">
      <c r="A37" s="155" t="s">
        <v>498</v>
      </c>
      <c r="B37" s="156">
        <v>0</v>
      </c>
      <c r="D37" s="157" t="s">
        <v>440</v>
      </c>
      <c r="K37" s="156" t="s">
        <v>456</v>
      </c>
      <c r="M37" s="155" t="s">
        <v>442</v>
      </c>
      <c r="N37" s="159" t="s">
        <v>462</v>
      </c>
      <c r="O37" s="155" t="s">
        <v>345</v>
      </c>
      <c r="P37" s="155" t="s">
        <v>98</v>
      </c>
      <c r="Q37" s="159" t="s">
        <v>98</v>
      </c>
      <c r="S37" s="159" t="s">
        <v>460</v>
      </c>
      <c r="T37" s="155">
        <v>282</v>
      </c>
      <c r="U37" s="155">
        <v>30</v>
      </c>
      <c r="V37" s="155">
        <v>103</v>
      </c>
    </row>
    <row r="38" spans="1:27">
      <c r="A38" s="155" t="s">
        <v>499</v>
      </c>
      <c r="B38" s="156">
        <v>0</v>
      </c>
      <c r="E38" s="157" t="s">
        <v>440</v>
      </c>
      <c r="K38" s="156" t="s">
        <v>456</v>
      </c>
      <c r="M38" s="155" t="s">
        <v>442</v>
      </c>
      <c r="N38" s="159" t="s">
        <v>462</v>
      </c>
      <c r="O38" s="155" t="s">
        <v>345</v>
      </c>
      <c r="P38" s="155" t="s">
        <v>345</v>
      </c>
      <c r="Q38" s="159" t="s">
        <v>345</v>
      </c>
      <c r="S38" s="159" t="s">
        <v>444</v>
      </c>
      <c r="T38" s="160">
        <v>282</v>
      </c>
      <c r="Z38" s="155">
        <v>54</v>
      </c>
    </row>
    <row r="39" spans="1:27">
      <c r="A39" s="155" t="s">
        <v>500</v>
      </c>
      <c r="B39" s="156">
        <v>0</v>
      </c>
      <c r="C39" s="157" t="s">
        <v>440</v>
      </c>
      <c r="E39" s="157" t="s">
        <v>440</v>
      </c>
      <c r="H39" s="157" t="s">
        <v>440</v>
      </c>
      <c r="I39" s="157" t="s">
        <v>440</v>
      </c>
      <c r="J39" s="158" t="s">
        <v>440</v>
      </c>
      <c r="K39" s="156" t="s">
        <v>450</v>
      </c>
      <c r="M39" s="155" t="s">
        <v>442</v>
      </c>
      <c r="N39" s="159" t="s">
        <v>447</v>
      </c>
      <c r="O39" s="155" t="s">
        <v>98</v>
      </c>
      <c r="P39" s="155" t="s">
        <v>345</v>
      </c>
      <c r="Q39" s="159" t="s">
        <v>98</v>
      </c>
      <c r="S39" s="159" t="s">
        <v>444</v>
      </c>
      <c r="Y39" s="155">
        <v>22</v>
      </c>
    </row>
    <row r="40" spans="1:27">
      <c r="A40" s="155" t="s">
        <v>501</v>
      </c>
      <c r="B40" s="156">
        <v>0</v>
      </c>
      <c r="C40" s="157" t="s">
        <v>440</v>
      </c>
      <c r="H40" s="157" t="s">
        <v>440</v>
      </c>
      <c r="I40" s="157" t="s">
        <v>440</v>
      </c>
      <c r="J40" s="158" t="s">
        <v>440</v>
      </c>
      <c r="K40" s="156" t="s">
        <v>470</v>
      </c>
      <c r="M40" s="155" t="s">
        <v>442</v>
      </c>
      <c r="N40" s="159" t="s">
        <v>462</v>
      </c>
      <c r="O40" s="155" t="s">
        <v>98</v>
      </c>
      <c r="P40" s="155" t="s">
        <v>345</v>
      </c>
      <c r="Q40" s="159" t="s">
        <v>98</v>
      </c>
      <c r="R40" s="155" t="s">
        <v>345</v>
      </c>
      <c r="S40" s="159" t="s">
        <v>448</v>
      </c>
      <c r="T40" s="161">
        <v>284</v>
      </c>
    </row>
    <row r="41" spans="1:27">
      <c r="A41" s="155" t="s">
        <v>502</v>
      </c>
      <c r="B41" s="156">
        <v>0</v>
      </c>
      <c r="C41" s="157" t="s">
        <v>440</v>
      </c>
      <c r="K41" s="156" t="s">
        <v>466</v>
      </c>
      <c r="M41" s="155" t="s">
        <v>442</v>
      </c>
      <c r="N41" s="159" t="s">
        <v>443</v>
      </c>
      <c r="O41" s="155" t="s">
        <v>345</v>
      </c>
      <c r="P41" s="155" t="s">
        <v>98</v>
      </c>
      <c r="Q41" s="159" t="s">
        <v>98</v>
      </c>
      <c r="S41" s="159" t="s">
        <v>444</v>
      </c>
      <c r="T41" s="161">
        <v>285</v>
      </c>
      <c r="Z41" s="155">
        <v>55</v>
      </c>
    </row>
    <row r="42" spans="1:27">
      <c r="A42" s="155" t="s">
        <v>503</v>
      </c>
      <c r="B42" s="156">
        <v>1</v>
      </c>
      <c r="E42" s="157" t="s">
        <v>440</v>
      </c>
      <c r="G42" s="157" t="s">
        <v>440</v>
      </c>
      <c r="J42" s="158" t="s">
        <v>440</v>
      </c>
      <c r="K42" s="156" t="s">
        <v>446</v>
      </c>
      <c r="M42" s="155" t="s">
        <v>504</v>
      </c>
      <c r="N42" s="159" t="s">
        <v>447</v>
      </c>
      <c r="O42" s="155" t="s">
        <v>98</v>
      </c>
      <c r="P42" s="155" t="s">
        <v>345</v>
      </c>
      <c r="Q42" s="159" t="s">
        <v>98</v>
      </c>
      <c r="S42" s="159" t="s">
        <v>448</v>
      </c>
      <c r="Y42" s="155">
        <v>15</v>
      </c>
    </row>
    <row r="43" spans="1:27">
      <c r="A43" s="155" t="s">
        <v>505</v>
      </c>
      <c r="B43" s="156">
        <v>1</v>
      </c>
      <c r="G43" s="157" t="s">
        <v>440</v>
      </c>
      <c r="J43" s="158" t="s">
        <v>440</v>
      </c>
      <c r="K43" s="156" t="s">
        <v>446</v>
      </c>
      <c r="L43" s="156" t="s">
        <v>345</v>
      </c>
      <c r="M43" s="155" t="s">
        <v>457</v>
      </c>
      <c r="N43" s="159" t="s">
        <v>462</v>
      </c>
      <c r="O43" s="155" t="s">
        <v>345</v>
      </c>
      <c r="P43" s="155" t="s">
        <v>345</v>
      </c>
      <c r="Q43" s="159" t="s">
        <v>345</v>
      </c>
      <c r="S43" s="159" t="s">
        <v>506</v>
      </c>
      <c r="T43" s="160">
        <v>211</v>
      </c>
      <c r="Z43" s="155">
        <v>39</v>
      </c>
    </row>
    <row r="44" spans="1:27">
      <c r="A44" s="155" t="s">
        <v>507</v>
      </c>
      <c r="B44" s="156">
        <v>1</v>
      </c>
      <c r="C44" s="157" t="s">
        <v>440</v>
      </c>
      <c r="E44" s="157" t="s">
        <v>440</v>
      </c>
      <c r="G44" s="157" t="s">
        <v>440</v>
      </c>
      <c r="K44" s="156" t="s">
        <v>466</v>
      </c>
      <c r="M44" s="155" t="s">
        <v>442</v>
      </c>
      <c r="N44" s="159" t="s">
        <v>462</v>
      </c>
      <c r="O44" s="155" t="s">
        <v>345</v>
      </c>
      <c r="P44" s="155" t="s">
        <v>345</v>
      </c>
      <c r="Q44" s="159" t="s">
        <v>345</v>
      </c>
      <c r="S44" s="159" t="s">
        <v>508</v>
      </c>
      <c r="T44" s="155">
        <v>212</v>
      </c>
      <c r="W44" s="155">
        <v>23</v>
      </c>
      <c r="Z44" s="155">
        <v>39</v>
      </c>
    </row>
    <row r="45" spans="1:27">
      <c r="A45" s="155" t="s">
        <v>509</v>
      </c>
      <c r="B45" s="156">
        <v>1</v>
      </c>
      <c r="I45" s="157" t="s">
        <v>440</v>
      </c>
      <c r="K45" s="156" t="s">
        <v>446</v>
      </c>
      <c r="M45" s="155" t="s">
        <v>442</v>
      </c>
      <c r="N45" s="159" t="s">
        <v>447</v>
      </c>
      <c r="O45" s="155" t="s">
        <v>345</v>
      </c>
      <c r="P45" s="155" t="s">
        <v>345</v>
      </c>
      <c r="Q45" s="159" t="s">
        <v>345</v>
      </c>
      <c r="S45" s="159" t="s">
        <v>473</v>
      </c>
      <c r="T45" s="161">
        <v>215</v>
      </c>
      <c r="Z45" s="155">
        <v>40</v>
      </c>
    </row>
    <row r="46" spans="1:27">
      <c r="A46" s="155" t="s">
        <v>510</v>
      </c>
      <c r="B46" s="156">
        <v>1</v>
      </c>
      <c r="I46" s="157" t="s">
        <v>440</v>
      </c>
      <c r="K46" s="156" t="s">
        <v>441</v>
      </c>
      <c r="M46" s="155" t="s">
        <v>442</v>
      </c>
      <c r="N46" s="159" t="s">
        <v>447</v>
      </c>
      <c r="O46" s="155" t="s">
        <v>345</v>
      </c>
      <c r="P46" s="155" t="s">
        <v>345</v>
      </c>
      <c r="Q46" s="159" t="s">
        <v>98</v>
      </c>
      <c r="S46" s="159" t="s">
        <v>444</v>
      </c>
      <c r="T46" s="161">
        <v>215</v>
      </c>
    </row>
    <row r="47" spans="1:27">
      <c r="A47" s="155" t="s">
        <v>511</v>
      </c>
      <c r="B47" s="156">
        <v>1</v>
      </c>
      <c r="C47" s="157" t="s">
        <v>440</v>
      </c>
      <c r="D47" s="157" t="s">
        <v>440</v>
      </c>
      <c r="K47" s="156" t="s">
        <v>466</v>
      </c>
      <c r="M47" s="155" t="s">
        <v>442</v>
      </c>
      <c r="N47" s="159" t="s">
        <v>462</v>
      </c>
      <c r="O47" s="155" t="s">
        <v>345</v>
      </c>
      <c r="P47" s="155" t="s">
        <v>345</v>
      </c>
      <c r="Q47" s="159" t="s">
        <v>345</v>
      </c>
      <c r="R47" s="155" t="s">
        <v>345</v>
      </c>
      <c r="S47" s="159" t="s">
        <v>460</v>
      </c>
      <c r="T47" s="160">
        <v>216</v>
      </c>
      <c r="Z47" s="155">
        <v>40</v>
      </c>
    </row>
    <row r="48" spans="1:27">
      <c r="A48" s="155" t="s">
        <v>512</v>
      </c>
      <c r="B48" s="156">
        <v>1</v>
      </c>
      <c r="E48" s="157" t="s">
        <v>440</v>
      </c>
      <c r="G48" s="157" t="s">
        <v>440</v>
      </c>
      <c r="K48" s="156" t="s">
        <v>470</v>
      </c>
      <c r="M48" s="155" t="s">
        <v>442</v>
      </c>
      <c r="N48" s="159" t="s">
        <v>471</v>
      </c>
      <c r="O48" s="155" t="s">
        <v>345</v>
      </c>
      <c r="P48" s="155" t="s">
        <v>345</v>
      </c>
      <c r="Q48" s="159" t="s">
        <v>345</v>
      </c>
      <c r="R48" s="155" t="s">
        <v>345</v>
      </c>
      <c r="S48" s="159" t="s">
        <v>489</v>
      </c>
      <c r="Y48" s="155">
        <v>15</v>
      </c>
    </row>
    <row r="49" spans="1:26">
      <c r="A49" s="155" t="s">
        <v>513</v>
      </c>
      <c r="B49" s="156">
        <v>1</v>
      </c>
      <c r="D49" s="157" t="s">
        <v>440</v>
      </c>
      <c r="F49" s="157" t="s">
        <v>440</v>
      </c>
      <c r="K49" s="156" t="s">
        <v>466</v>
      </c>
      <c r="M49" s="155" t="s">
        <v>442</v>
      </c>
      <c r="N49" s="159" t="s">
        <v>462</v>
      </c>
      <c r="O49" s="155" t="s">
        <v>345</v>
      </c>
      <c r="P49" s="155" t="s">
        <v>345</v>
      </c>
      <c r="Q49" s="159" t="s">
        <v>345</v>
      </c>
      <c r="R49" s="155" t="s">
        <v>345</v>
      </c>
      <c r="S49" s="159" t="s">
        <v>460</v>
      </c>
      <c r="T49" s="155">
        <v>219</v>
      </c>
      <c r="U49" s="155">
        <v>24</v>
      </c>
      <c r="V49" s="155">
        <v>84</v>
      </c>
    </row>
    <row r="50" spans="1:26">
      <c r="A50" s="155" t="s">
        <v>514</v>
      </c>
      <c r="B50" s="156">
        <v>1</v>
      </c>
      <c r="H50" s="157" t="s">
        <v>440</v>
      </c>
      <c r="J50" s="158" t="s">
        <v>440</v>
      </c>
      <c r="K50" s="156" t="s">
        <v>450</v>
      </c>
      <c r="M50" s="155" t="s">
        <v>442</v>
      </c>
      <c r="N50" s="159" t="s">
        <v>447</v>
      </c>
      <c r="O50" s="155" t="s">
        <v>345</v>
      </c>
      <c r="P50" s="155" t="s">
        <v>345</v>
      </c>
      <c r="Q50" s="159" t="s">
        <v>98</v>
      </c>
      <c r="S50" s="159" t="s">
        <v>444</v>
      </c>
      <c r="T50" s="155">
        <v>220</v>
      </c>
      <c r="U50" s="155">
        <v>24</v>
      </c>
      <c r="V50" s="155">
        <v>85</v>
      </c>
    </row>
    <row r="51" spans="1:26">
      <c r="A51" s="155" t="s">
        <v>515</v>
      </c>
      <c r="B51" s="156">
        <v>1</v>
      </c>
      <c r="H51" s="157" t="s">
        <v>440</v>
      </c>
      <c r="J51" s="158" t="s">
        <v>440</v>
      </c>
      <c r="K51" s="156" t="s">
        <v>456</v>
      </c>
      <c r="M51" s="155" t="s">
        <v>442</v>
      </c>
      <c r="N51" s="159" t="s">
        <v>516</v>
      </c>
      <c r="O51" s="155" t="s">
        <v>98</v>
      </c>
      <c r="P51" s="155" t="s">
        <v>345</v>
      </c>
      <c r="Q51" s="159" t="s">
        <v>98</v>
      </c>
      <c r="S51" s="159" t="s">
        <v>444</v>
      </c>
      <c r="Y51" s="155">
        <v>15</v>
      </c>
    </row>
    <row r="52" spans="1:26">
      <c r="A52" s="155" t="s">
        <v>517</v>
      </c>
      <c r="B52" s="156">
        <v>1</v>
      </c>
      <c r="C52" s="157" t="s">
        <v>440</v>
      </c>
      <c r="E52" s="157" t="s">
        <v>440</v>
      </c>
      <c r="H52" s="157" t="s">
        <v>440</v>
      </c>
      <c r="I52" s="157" t="s">
        <v>440</v>
      </c>
      <c r="J52" s="158" t="s">
        <v>440</v>
      </c>
      <c r="K52" s="156" t="s">
        <v>466</v>
      </c>
      <c r="M52" s="155" t="s">
        <v>442</v>
      </c>
      <c r="N52" s="159" t="s">
        <v>462</v>
      </c>
      <c r="O52" s="155" t="s">
        <v>345</v>
      </c>
      <c r="P52" s="155" t="s">
        <v>345</v>
      </c>
      <c r="Q52" s="159" t="s">
        <v>98</v>
      </c>
      <c r="S52" s="159" t="s">
        <v>473</v>
      </c>
      <c r="T52" s="155">
        <v>221</v>
      </c>
      <c r="U52" s="155">
        <v>24</v>
      </c>
      <c r="V52" s="155">
        <v>85</v>
      </c>
    </row>
    <row r="53" spans="1:26">
      <c r="A53" s="155" t="s">
        <v>518</v>
      </c>
      <c r="B53" s="156">
        <v>1</v>
      </c>
      <c r="H53" s="157" t="s">
        <v>440</v>
      </c>
      <c r="J53" s="158" t="s">
        <v>440</v>
      </c>
      <c r="K53" s="156" t="s">
        <v>450</v>
      </c>
      <c r="M53" s="155" t="s">
        <v>442</v>
      </c>
      <c r="N53" s="159" t="s">
        <v>519</v>
      </c>
      <c r="O53" s="155" t="s">
        <v>345</v>
      </c>
      <c r="P53" s="155" t="s">
        <v>345</v>
      </c>
      <c r="Q53" s="159" t="s">
        <v>345</v>
      </c>
      <c r="S53" s="159" t="s">
        <v>444</v>
      </c>
      <c r="T53" s="155">
        <v>221</v>
      </c>
      <c r="W53" s="155">
        <v>23</v>
      </c>
      <c r="X53" s="155">
        <v>31</v>
      </c>
      <c r="Z53" s="155">
        <v>41</v>
      </c>
    </row>
    <row r="54" spans="1:26">
      <c r="A54" s="155" t="s">
        <v>520</v>
      </c>
      <c r="B54" s="156">
        <v>1</v>
      </c>
      <c r="H54" s="157" t="s">
        <v>440</v>
      </c>
      <c r="J54" s="158" t="s">
        <v>440</v>
      </c>
      <c r="K54" s="156" t="s">
        <v>482</v>
      </c>
      <c r="M54" s="155" t="s">
        <v>442</v>
      </c>
      <c r="N54" s="159" t="s">
        <v>447</v>
      </c>
      <c r="O54" s="155" t="s">
        <v>345</v>
      </c>
      <c r="P54" s="155" t="s">
        <v>345</v>
      </c>
      <c r="Q54" s="159" t="s">
        <v>345</v>
      </c>
      <c r="S54" s="159" t="s">
        <v>448</v>
      </c>
      <c r="T54" s="155">
        <v>222</v>
      </c>
      <c r="W54" s="155">
        <v>24</v>
      </c>
      <c r="X54" s="155">
        <v>31</v>
      </c>
      <c r="Z54" s="155">
        <v>41</v>
      </c>
    </row>
    <row r="55" spans="1:26">
      <c r="A55" s="155" t="s">
        <v>521</v>
      </c>
      <c r="B55" s="156">
        <v>1</v>
      </c>
      <c r="D55" s="157" t="s">
        <v>440</v>
      </c>
      <c r="F55" s="157" t="s">
        <v>440</v>
      </c>
      <c r="K55" s="156" t="s">
        <v>466</v>
      </c>
      <c r="M55" s="155" t="s">
        <v>442</v>
      </c>
      <c r="N55" s="159" t="s">
        <v>443</v>
      </c>
      <c r="O55" s="155" t="s">
        <v>345</v>
      </c>
      <c r="P55" s="155" t="s">
        <v>98</v>
      </c>
      <c r="Q55" s="159" t="s">
        <v>98</v>
      </c>
      <c r="S55" s="159" t="s">
        <v>448</v>
      </c>
      <c r="T55" s="155">
        <v>223</v>
      </c>
      <c r="U55" s="155">
        <v>25</v>
      </c>
      <c r="V55" s="155">
        <v>85</v>
      </c>
    </row>
    <row r="56" spans="1:26">
      <c r="A56" s="155" t="s">
        <v>522</v>
      </c>
      <c r="B56" s="156">
        <v>1</v>
      </c>
      <c r="F56" s="157" t="s">
        <v>440</v>
      </c>
      <c r="K56" s="156" t="s">
        <v>466</v>
      </c>
      <c r="M56" s="155" t="s">
        <v>478</v>
      </c>
      <c r="N56" s="159" t="s">
        <v>462</v>
      </c>
      <c r="O56" s="155" t="s">
        <v>345</v>
      </c>
      <c r="P56" s="155" t="s">
        <v>98</v>
      </c>
      <c r="Q56" s="159" t="s">
        <v>98</v>
      </c>
      <c r="R56" s="155" t="s">
        <v>345</v>
      </c>
      <c r="S56" s="159" t="s">
        <v>460</v>
      </c>
      <c r="T56" s="161">
        <v>224</v>
      </c>
    </row>
    <row r="57" spans="1:26">
      <c r="A57" s="155" t="s">
        <v>523</v>
      </c>
      <c r="B57" s="156">
        <v>1</v>
      </c>
      <c r="C57" s="157" t="s">
        <v>440</v>
      </c>
      <c r="H57" s="157" t="s">
        <v>440</v>
      </c>
      <c r="I57" s="157" t="s">
        <v>440</v>
      </c>
      <c r="J57" s="158" t="s">
        <v>440</v>
      </c>
      <c r="K57" s="156" t="s">
        <v>470</v>
      </c>
      <c r="L57" s="156" t="s">
        <v>345</v>
      </c>
      <c r="M57" s="155" t="s">
        <v>442</v>
      </c>
      <c r="N57" s="159" t="s">
        <v>447</v>
      </c>
      <c r="O57" s="155" t="s">
        <v>345</v>
      </c>
      <c r="P57" s="155" t="s">
        <v>345</v>
      </c>
      <c r="Q57" s="159" t="s">
        <v>345</v>
      </c>
      <c r="S57" s="159" t="s">
        <v>473</v>
      </c>
      <c r="T57" s="155">
        <v>224</v>
      </c>
      <c r="U57" s="155">
        <v>25</v>
      </c>
      <c r="V57" s="155">
        <v>86</v>
      </c>
    </row>
    <row r="58" spans="1:26">
      <c r="A58" s="155" t="s">
        <v>524</v>
      </c>
      <c r="B58" s="156">
        <v>1</v>
      </c>
      <c r="D58" s="157" t="s">
        <v>440</v>
      </c>
      <c r="E58" s="157" t="s">
        <v>440</v>
      </c>
      <c r="K58" s="156" t="s">
        <v>456</v>
      </c>
      <c r="M58" s="155" t="s">
        <v>442</v>
      </c>
      <c r="N58" s="159" t="s">
        <v>462</v>
      </c>
      <c r="O58" s="155" t="s">
        <v>345</v>
      </c>
      <c r="P58" s="155" t="s">
        <v>345</v>
      </c>
      <c r="Q58" s="159" t="s">
        <v>345</v>
      </c>
      <c r="S58" s="159" t="s">
        <v>444</v>
      </c>
      <c r="T58" s="160">
        <v>229</v>
      </c>
    </row>
    <row r="59" spans="1:26">
      <c r="A59" s="155" t="s">
        <v>525</v>
      </c>
      <c r="B59" s="156">
        <v>1</v>
      </c>
      <c r="C59" s="157" t="s">
        <v>440</v>
      </c>
      <c r="D59" s="157" t="s">
        <v>440</v>
      </c>
      <c r="E59" s="157" t="s">
        <v>440</v>
      </c>
      <c r="F59" s="157" t="s">
        <v>440</v>
      </c>
      <c r="G59" s="157" t="s">
        <v>440</v>
      </c>
      <c r="K59" s="156" t="s">
        <v>450</v>
      </c>
      <c r="M59" s="155" t="s">
        <v>442</v>
      </c>
      <c r="N59" s="159" t="s">
        <v>471</v>
      </c>
      <c r="O59" s="155" t="s">
        <v>345</v>
      </c>
      <c r="P59" s="155" t="s">
        <v>345</v>
      </c>
      <c r="Q59" s="159" t="s">
        <v>98</v>
      </c>
      <c r="S59" s="159" t="s">
        <v>444</v>
      </c>
      <c r="T59" s="155">
        <v>230</v>
      </c>
      <c r="U59" s="155">
        <v>25</v>
      </c>
      <c r="V59" s="155">
        <v>86</v>
      </c>
    </row>
    <row r="60" spans="1:26">
      <c r="A60" s="155" t="s">
        <v>526</v>
      </c>
      <c r="B60" s="156">
        <v>1</v>
      </c>
      <c r="D60" s="157" t="s">
        <v>440</v>
      </c>
      <c r="F60" s="157" t="s">
        <v>440</v>
      </c>
      <c r="K60" s="156" t="s">
        <v>470</v>
      </c>
      <c r="M60" s="155" t="s">
        <v>442</v>
      </c>
      <c r="N60" s="159" t="s">
        <v>447</v>
      </c>
      <c r="O60" s="155" t="s">
        <v>345</v>
      </c>
      <c r="P60" s="155" t="s">
        <v>345</v>
      </c>
      <c r="Q60" s="159" t="s">
        <v>98</v>
      </c>
      <c r="R60" s="155" t="s">
        <v>345</v>
      </c>
      <c r="S60" s="159" t="s">
        <v>489</v>
      </c>
      <c r="T60" s="155">
        <v>231</v>
      </c>
      <c r="W60" s="155">
        <v>24</v>
      </c>
      <c r="Z60" s="155">
        <v>44</v>
      </c>
    </row>
    <row r="61" spans="1:26">
      <c r="A61" s="155" t="s">
        <v>527</v>
      </c>
      <c r="B61" s="156">
        <v>1</v>
      </c>
      <c r="C61" s="157" t="s">
        <v>440</v>
      </c>
      <c r="D61" s="157" t="s">
        <v>440</v>
      </c>
      <c r="E61" s="157" t="s">
        <v>440</v>
      </c>
      <c r="F61" s="157" t="s">
        <v>440</v>
      </c>
      <c r="G61" s="157" t="s">
        <v>440</v>
      </c>
      <c r="H61" s="157" t="s">
        <v>440</v>
      </c>
      <c r="J61" s="158" t="s">
        <v>440</v>
      </c>
      <c r="K61" s="156" t="s">
        <v>470</v>
      </c>
      <c r="L61" s="156" t="s">
        <v>345</v>
      </c>
      <c r="M61" s="155" t="s">
        <v>442</v>
      </c>
      <c r="N61" s="159" t="s">
        <v>447</v>
      </c>
      <c r="O61" s="155" t="s">
        <v>345</v>
      </c>
      <c r="P61" s="155" t="s">
        <v>345</v>
      </c>
      <c r="Q61" s="159" t="s">
        <v>98</v>
      </c>
      <c r="R61" s="155" t="s">
        <v>345</v>
      </c>
      <c r="S61" s="159" t="s">
        <v>489</v>
      </c>
      <c r="T61" s="155">
        <v>231</v>
      </c>
      <c r="U61" s="155">
        <v>26</v>
      </c>
      <c r="V61" s="155">
        <v>87</v>
      </c>
    </row>
    <row r="62" spans="1:26">
      <c r="A62" s="155" t="s">
        <v>528</v>
      </c>
      <c r="B62" s="156">
        <v>1</v>
      </c>
      <c r="D62" s="157" t="s">
        <v>440</v>
      </c>
      <c r="E62" s="157" t="s">
        <v>440</v>
      </c>
      <c r="F62" s="157" t="s">
        <v>440</v>
      </c>
      <c r="G62" s="157" t="s">
        <v>440</v>
      </c>
      <c r="K62" s="156" t="s">
        <v>470</v>
      </c>
      <c r="L62" s="156" t="s">
        <v>345</v>
      </c>
      <c r="M62" s="155" t="s">
        <v>442</v>
      </c>
      <c r="N62" s="159" t="s">
        <v>447</v>
      </c>
      <c r="O62" s="155" t="s">
        <v>345</v>
      </c>
      <c r="P62" s="155" t="s">
        <v>345</v>
      </c>
      <c r="Q62" s="159" t="s">
        <v>345</v>
      </c>
      <c r="R62" s="155" t="s">
        <v>345</v>
      </c>
      <c r="S62" s="159" t="s">
        <v>489</v>
      </c>
      <c r="T62" s="160">
        <v>231</v>
      </c>
    </row>
    <row r="63" spans="1:26">
      <c r="A63" s="155" t="s">
        <v>529</v>
      </c>
      <c r="B63" s="156">
        <v>1</v>
      </c>
      <c r="C63" s="157" t="s">
        <v>440</v>
      </c>
      <c r="H63" s="157" t="s">
        <v>440</v>
      </c>
      <c r="J63" s="158" t="s">
        <v>440</v>
      </c>
      <c r="K63" s="156" t="s">
        <v>482</v>
      </c>
      <c r="M63" s="155" t="s">
        <v>442</v>
      </c>
      <c r="N63" s="159" t="s">
        <v>447</v>
      </c>
      <c r="O63" s="155" t="s">
        <v>345</v>
      </c>
      <c r="P63" s="155" t="s">
        <v>345</v>
      </c>
      <c r="Q63" s="159" t="s">
        <v>98</v>
      </c>
      <c r="S63" s="159" t="s">
        <v>473</v>
      </c>
      <c r="T63" s="155">
        <v>233</v>
      </c>
      <c r="V63" s="155">
        <v>87</v>
      </c>
    </row>
    <row r="64" spans="1:26">
      <c r="A64" s="155" t="s">
        <v>530</v>
      </c>
      <c r="B64" s="156">
        <v>1</v>
      </c>
      <c r="C64" s="157" t="s">
        <v>440</v>
      </c>
      <c r="K64" s="156" t="s">
        <v>466</v>
      </c>
      <c r="M64" s="155" t="s">
        <v>442</v>
      </c>
      <c r="N64" s="159" t="s">
        <v>443</v>
      </c>
      <c r="O64" s="155" t="s">
        <v>345</v>
      </c>
      <c r="P64" s="155" t="s">
        <v>98</v>
      </c>
      <c r="Q64" s="159" t="s">
        <v>98</v>
      </c>
      <c r="S64" s="159" t="s">
        <v>444</v>
      </c>
      <c r="T64" s="160">
        <v>234</v>
      </c>
      <c r="Z64" s="155">
        <v>44</v>
      </c>
    </row>
    <row r="65" spans="1:26">
      <c r="A65" s="155" t="s">
        <v>531</v>
      </c>
      <c r="B65" s="156">
        <v>1</v>
      </c>
      <c r="F65" s="157" t="s">
        <v>440</v>
      </c>
      <c r="K65" s="156" t="s">
        <v>450</v>
      </c>
      <c r="M65" s="155" t="s">
        <v>478</v>
      </c>
      <c r="N65" s="159" t="s">
        <v>462</v>
      </c>
      <c r="O65" s="155" t="s">
        <v>345</v>
      </c>
      <c r="P65" s="155" t="s">
        <v>98</v>
      </c>
      <c r="Q65" s="159" t="s">
        <v>98</v>
      </c>
      <c r="S65" s="159" t="s">
        <v>444</v>
      </c>
      <c r="T65" s="160">
        <v>234</v>
      </c>
    </row>
    <row r="66" spans="1:26">
      <c r="A66" s="155" t="s">
        <v>532</v>
      </c>
      <c r="B66" s="156">
        <v>1</v>
      </c>
      <c r="C66" s="157" t="s">
        <v>440</v>
      </c>
      <c r="E66" s="157" t="s">
        <v>440</v>
      </c>
      <c r="H66" s="157" t="s">
        <v>440</v>
      </c>
      <c r="J66" s="158" t="s">
        <v>440</v>
      </c>
      <c r="K66" s="156" t="s">
        <v>450</v>
      </c>
      <c r="M66" s="155" t="s">
        <v>442</v>
      </c>
      <c r="N66" s="159" t="s">
        <v>447</v>
      </c>
      <c r="O66" s="155" t="s">
        <v>345</v>
      </c>
      <c r="P66" s="155" t="s">
        <v>345</v>
      </c>
      <c r="Q66" s="159" t="s">
        <v>98</v>
      </c>
      <c r="S66" s="159" t="s">
        <v>444</v>
      </c>
      <c r="Y66" s="155">
        <v>17</v>
      </c>
    </row>
    <row r="67" spans="1:26">
      <c r="A67" s="155" t="s">
        <v>533</v>
      </c>
      <c r="B67" s="156">
        <v>1</v>
      </c>
      <c r="E67" s="157" t="s">
        <v>440</v>
      </c>
      <c r="K67" s="156" t="s">
        <v>441</v>
      </c>
      <c r="M67" s="155" t="s">
        <v>442</v>
      </c>
      <c r="N67" s="159" t="s">
        <v>519</v>
      </c>
      <c r="O67" s="155" t="s">
        <v>345</v>
      </c>
      <c r="P67" s="155" t="s">
        <v>345</v>
      </c>
      <c r="Q67" s="159" t="s">
        <v>98</v>
      </c>
      <c r="R67" s="155" t="s">
        <v>345</v>
      </c>
      <c r="S67" s="159" t="s">
        <v>460</v>
      </c>
      <c r="T67" s="155">
        <v>238</v>
      </c>
      <c r="W67" s="155">
        <v>25</v>
      </c>
      <c r="Z67" s="155">
        <v>45</v>
      </c>
    </row>
    <row r="68" spans="1:26">
      <c r="A68" s="155" t="s">
        <v>534</v>
      </c>
      <c r="B68" s="156">
        <v>1</v>
      </c>
      <c r="H68" s="157" t="s">
        <v>440</v>
      </c>
      <c r="I68" s="157" t="s">
        <v>440</v>
      </c>
      <c r="J68" s="158" t="s">
        <v>440</v>
      </c>
      <c r="K68" s="156" t="s">
        <v>456</v>
      </c>
      <c r="M68" s="155" t="s">
        <v>478</v>
      </c>
      <c r="N68" s="159" t="s">
        <v>447</v>
      </c>
      <c r="O68" s="155" t="s">
        <v>345</v>
      </c>
      <c r="P68" s="155" t="s">
        <v>345</v>
      </c>
      <c r="Q68" s="159" t="s">
        <v>98</v>
      </c>
      <c r="R68" s="155" t="s">
        <v>345</v>
      </c>
      <c r="S68" s="159" t="s">
        <v>489</v>
      </c>
      <c r="T68" s="161">
        <v>238</v>
      </c>
      <c r="Z68" s="155">
        <v>46</v>
      </c>
    </row>
    <row r="69" spans="1:26">
      <c r="A69" s="155" t="s">
        <v>535</v>
      </c>
      <c r="B69" s="156">
        <v>1</v>
      </c>
      <c r="C69" s="157" t="s">
        <v>440</v>
      </c>
      <c r="E69" s="157" t="s">
        <v>440</v>
      </c>
      <c r="K69" s="156" t="s">
        <v>450</v>
      </c>
      <c r="M69" s="155" t="s">
        <v>442</v>
      </c>
      <c r="N69" s="159" t="s">
        <v>443</v>
      </c>
      <c r="O69" s="155" t="s">
        <v>345</v>
      </c>
      <c r="P69" s="155" t="s">
        <v>98</v>
      </c>
      <c r="Q69" s="159" t="s">
        <v>98</v>
      </c>
      <c r="R69" s="155" t="s">
        <v>345</v>
      </c>
      <c r="S69" s="159" t="s">
        <v>460</v>
      </c>
      <c r="T69" s="155">
        <v>239</v>
      </c>
      <c r="V69" s="155">
        <v>90</v>
      </c>
    </row>
    <row r="70" spans="1:26">
      <c r="A70" s="155" t="s">
        <v>536</v>
      </c>
      <c r="B70" s="156">
        <v>1</v>
      </c>
      <c r="H70" s="157" t="s">
        <v>440</v>
      </c>
      <c r="J70" s="158" t="s">
        <v>440</v>
      </c>
      <c r="K70" s="156" t="s">
        <v>453</v>
      </c>
      <c r="M70" s="155" t="s">
        <v>442</v>
      </c>
      <c r="N70" s="159" t="s">
        <v>447</v>
      </c>
      <c r="O70" s="155" t="s">
        <v>345</v>
      </c>
      <c r="P70" s="155" t="s">
        <v>345</v>
      </c>
      <c r="Q70" s="159" t="s">
        <v>345</v>
      </c>
      <c r="S70" s="159" t="s">
        <v>473</v>
      </c>
      <c r="T70" s="161">
        <v>239</v>
      </c>
      <c r="Z70" s="155">
        <v>46</v>
      </c>
    </row>
    <row r="71" spans="1:26">
      <c r="A71" s="155" t="s">
        <v>537</v>
      </c>
      <c r="B71" s="156">
        <v>1</v>
      </c>
      <c r="C71" s="157" t="s">
        <v>440</v>
      </c>
      <c r="H71" s="157" t="s">
        <v>440</v>
      </c>
      <c r="J71" s="158" t="s">
        <v>440</v>
      </c>
      <c r="K71" s="156" t="s">
        <v>456</v>
      </c>
      <c r="M71" s="155" t="s">
        <v>504</v>
      </c>
      <c r="N71" s="159" t="s">
        <v>443</v>
      </c>
      <c r="O71" s="155" t="s">
        <v>345</v>
      </c>
      <c r="P71" s="155" t="s">
        <v>98</v>
      </c>
      <c r="Q71" s="159" t="s">
        <v>345</v>
      </c>
      <c r="S71" s="159" t="s">
        <v>460</v>
      </c>
      <c r="T71" s="155">
        <v>239</v>
      </c>
      <c r="W71" s="155">
        <v>25</v>
      </c>
      <c r="X71" s="155">
        <v>33</v>
      </c>
      <c r="Z71" s="155">
        <v>46</v>
      </c>
    </row>
    <row r="72" spans="1:26">
      <c r="A72" s="155" t="s">
        <v>538</v>
      </c>
      <c r="B72" s="156">
        <v>1</v>
      </c>
      <c r="J72" s="158" t="s">
        <v>440</v>
      </c>
      <c r="K72" s="156" t="s">
        <v>441</v>
      </c>
      <c r="L72" s="156" t="s">
        <v>345</v>
      </c>
      <c r="M72" s="155" t="s">
        <v>539</v>
      </c>
      <c r="N72" s="159" t="s">
        <v>485</v>
      </c>
      <c r="O72" s="155" t="s">
        <v>345</v>
      </c>
      <c r="P72" s="155" t="s">
        <v>345</v>
      </c>
      <c r="Q72" s="159" t="s">
        <v>345</v>
      </c>
      <c r="S72" s="159" t="s">
        <v>444</v>
      </c>
      <c r="T72" s="161">
        <v>240</v>
      </c>
    </row>
    <row r="73" spans="1:26">
      <c r="A73" s="155" t="s">
        <v>540</v>
      </c>
      <c r="B73" s="156">
        <v>1</v>
      </c>
      <c r="E73" s="157" t="s">
        <v>440</v>
      </c>
      <c r="G73" s="157" t="s">
        <v>440</v>
      </c>
      <c r="H73" s="157" t="s">
        <v>440</v>
      </c>
      <c r="J73" s="158" t="s">
        <v>440</v>
      </c>
      <c r="K73" s="156" t="s">
        <v>441</v>
      </c>
      <c r="M73" s="155" t="s">
        <v>442</v>
      </c>
      <c r="N73" s="159" t="s">
        <v>454</v>
      </c>
      <c r="O73" s="155" t="s">
        <v>345</v>
      </c>
      <c r="P73" s="155" t="s">
        <v>345</v>
      </c>
      <c r="Q73" s="159" t="s">
        <v>98</v>
      </c>
      <c r="R73" s="155" t="s">
        <v>345</v>
      </c>
      <c r="S73" s="159" t="s">
        <v>473</v>
      </c>
      <c r="T73" s="155">
        <v>243</v>
      </c>
      <c r="W73" s="155">
        <v>25</v>
      </c>
      <c r="Z73" s="155">
        <v>47</v>
      </c>
    </row>
    <row r="74" spans="1:26">
      <c r="A74" s="155" t="s">
        <v>541</v>
      </c>
      <c r="B74" s="156">
        <v>1</v>
      </c>
      <c r="E74" s="157" t="s">
        <v>440</v>
      </c>
      <c r="G74" s="157" t="s">
        <v>440</v>
      </c>
      <c r="K74" s="156" t="s">
        <v>456</v>
      </c>
      <c r="M74" s="155" t="s">
        <v>442</v>
      </c>
      <c r="N74" s="159" t="s">
        <v>471</v>
      </c>
      <c r="O74" s="155" t="s">
        <v>345</v>
      </c>
      <c r="P74" s="155" t="s">
        <v>345</v>
      </c>
      <c r="Q74" s="159" t="s">
        <v>345</v>
      </c>
      <c r="S74" s="159" t="s">
        <v>444</v>
      </c>
      <c r="T74" s="161">
        <v>246</v>
      </c>
    </row>
    <row r="75" spans="1:26">
      <c r="A75" s="155" t="s">
        <v>542</v>
      </c>
      <c r="B75" s="156">
        <v>1</v>
      </c>
      <c r="J75" s="158" t="s">
        <v>440</v>
      </c>
      <c r="K75" s="156" t="s">
        <v>441</v>
      </c>
      <c r="M75" s="155" t="s">
        <v>442</v>
      </c>
      <c r="N75" s="159" t="s">
        <v>443</v>
      </c>
      <c r="O75" s="155" t="s">
        <v>345</v>
      </c>
      <c r="P75" s="155" t="s">
        <v>345</v>
      </c>
      <c r="Q75" s="159" t="s">
        <v>345</v>
      </c>
      <c r="S75" s="159" t="s">
        <v>460</v>
      </c>
      <c r="T75" s="161">
        <v>246</v>
      </c>
    </row>
    <row r="76" spans="1:26">
      <c r="A76" s="155" t="s">
        <v>543</v>
      </c>
      <c r="B76" s="156">
        <v>1</v>
      </c>
      <c r="D76" s="157" t="s">
        <v>440</v>
      </c>
      <c r="K76" s="156" t="s">
        <v>450</v>
      </c>
      <c r="M76" s="155" t="s">
        <v>442</v>
      </c>
      <c r="N76" s="159" t="s">
        <v>454</v>
      </c>
      <c r="O76" s="155" t="s">
        <v>345</v>
      </c>
      <c r="P76" s="155" t="s">
        <v>345</v>
      </c>
      <c r="Q76" s="159" t="s">
        <v>98</v>
      </c>
      <c r="S76" s="159" t="s">
        <v>448</v>
      </c>
      <c r="T76" s="155">
        <v>248</v>
      </c>
      <c r="U76" s="155">
        <v>26</v>
      </c>
      <c r="V76" s="155">
        <v>92</v>
      </c>
    </row>
    <row r="77" spans="1:26">
      <c r="A77" s="155" t="s">
        <v>544</v>
      </c>
      <c r="B77" s="156">
        <v>1</v>
      </c>
      <c r="G77" s="157" t="s">
        <v>440</v>
      </c>
      <c r="K77" s="156" t="s">
        <v>441</v>
      </c>
      <c r="M77" s="155" t="s">
        <v>478</v>
      </c>
      <c r="N77" s="159" t="s">
        <v>447</v>
      </c>
      <c r="O77" s="155" t="s">
        <v>345</v>
      </c>
      <c r="P77" s="155" t="s">
        <v>98</v>
      </c>
      <c r="Q77" s="159" t="s">
        <v>98</v>
      </c>
      <c r="R77" s="155" t="s">
        <v>345</v>
      </c>
      <c r="S77" s="159" t="s">
        <v>460</v>
      </c>
      <c r="T77" s="161">
        <v>249</v>
      </c>
    </row>
    <row r="78" spans="1:26">
      <c r="A78" s="155" t="s">
        <v>545</v>
      </c>
      <c r="B78" s="156">
        <v>1</v>
      </c>
      <c r="C78" s="157" t="s">
        <v>440</v>
      </c>
      <c r="D78" s="157" t="s">
        <v>440</v>
      </c>
      <c r="E78" s="157" t="s">
        <v>440</v>
      </c>
      <c r="K78" s="156" t="s">
        <v>450</v>
      </c>
      <c r="M78" s="155" t="s">
        <v>478</v>
      </c>
      <c r="N78" s="159" t="s">
        <v>443</v>
      </c>
      <c r="O78" s="155" t="s">
        <v>345</v>
      </c>
      <c r="P78" s="155" t="s">
        <v>98</v>
      </c>
      <c r="Q78" s="159" t="s">
        <v>98</v>
      </c>
      <c r="S78" s="159" t="s">
        <v>444</v>
      </c>
      <c r="T78" s="155">
        <v>250</v>
      </c>
      <c r="U78" s="155">
        <v>26</v>
      </c>
      <c r="V78" s="155">
        <v>93</v>
      </c>
    </row>
    <row r="79" spans="1:26">
      <c r="A79" s="155" t="s">
        <v>546</v>
      </c>
      <c r="B79" s="156">
        <v>1</v>
      </c>
      <c r="I79" s="157" t="s">
        <v>440</v>
      </c>
      <c r="K79" s="156" t="s">
        <v>450</v>
      </c>
      <c r="M79" s="155" t="s">
        <v>504</v>
      </c>
      <c r="N79" s="159" t="s">
        <v>443</v>
      </c>
      <c r="O79" s="155" t="s">
        <v>345</v>
      </c>
      <c r="P79" s="155" t="s">
        <v>345</v>
      </c>
      <c r="Q79" s="159" t="s">
        <v>98</v>
      </c>
      <c r="S79" s="159" t="s">
        <v>444</v>
      </c>
      <c r="T79" s="160">
        <v>250</v>
      </c>
      <c r="Z79" s="155">
        <v>48</v>
      </c>
    </row>
    <row r="80" spans="1:26">
      <c r="A80" s="155" t="s">
        <v>547</v>
      </c>
      <c r="B80" s="156">
        <v>1</v>
      </c>
      <c r="C80" s="157" t="s">
        <v>440</v>
      </c>
      <c r="F80" s="157" t="s">
        <v>440</v>
      </c>
      <c r="K80" s="156" t="s">
        <v>466</v>
      </c>
      <c r="M80" s="155" t="s">
        <v>442</v>
      </c>
      <c r="N80" s="159" t="s">
        <v>471</v>
      </c>
      <c r="O80" s="155" t="s">
        <v>345</v>
      </c>
      <c r="P80" s="155" t="s">
        <v>345</v>
      </c>
      <c r="Q80" s="159" t="s">
        <v>98</v>
      </c>
      <c r="R80" s="155" t="s">
        <v>345</v>
      </c>
      <c r="S80" s="159" t="s">
        <v>460</v>
      </c>
      <c r="T80" s="161">
        <v>250</v>
      </c>
    </row>
    <row r="81" spans="1:26">
      <c r="A81" s="155" t="s">
        <v>548</v>
      </c>
      <c r="B81" s="156">
        <v>1</v>
      </c>
      <c r="I81" s="157" t="s">
        <v>440</v>
      </c>
      <c r="K81" s="156" t="s">
        <v>466</v>
      </c>
      <c r="M81" s="155" t="s">
        <v>478</v>
      </c>
      <c r="N81" s="159" t="s">
        <v>519</v>
      </c>
      <c r="O81" s="155" t="s">
        <v>345</v>
      </c>
      <c r="P81" s="155" t="s">
        <v>345</v>
      </c>
      <c r="Q81" s="159" t="s">
        <v>345</v>
      </c>
      <c r="R81" s="155" t="s">
        <v>345</v>
      </c>
      <c r="S81" s="159" t="s">
        <v>473</v>
      </c>
      <c r="T81" s="161">
        <v>251</v>
      </c>
      <c r="Z81" s="155">
        <v>49</v>
      </c>
    </row>
    <row r="82" spans="1:26">
      <c r="A82" s="155" t="s">
        <v>549</v>
      </c>
      <c r="B82" s="156">
        <v>1</v>
      </c>
      <c r="G82" s="157" t="s">
        <v>440</v>
      </c>
      <c r="K82" s="156" t="s">
        <v>470</v>
      </c>
      <c r="M82" s="155" t="s">
        <v>478</v>
      </c>
      <c r="N82" s="159" t="s">
        <v>519</v>
      </c>
      <c r="O82" s="155" t="s">
        <v>345</v>
      </c>
      <c r="P82" s="155" t="s">
        <v>98</v>
      </c>
      <c r="Q82" s="159" t="s">
        <v>98</v>
      </c>
      <c r="R82" s="155" t="s">
        <v>345</v>
      </c>
      <c r="S82" s="159" t="s">
        <v>473</v>
      </c>
      <c r="T82" s="161">
        <v>251</v>
      </c>
    </row>
    <row r="83" spans="1:26">
      <c r="A83" s="155" t="s">
        <v>550</v>
      </c>
      <c r="B83" s="156">
        <v>1</v>
      </c>
      <c r="E83" s="157" t="s">
        <v>440</v>
      </c>
      <c r="H83" s="157" t="s">
        <v>440</v>
      </c>
      <c r="J83" s="158" t="s">
        <v>440</v>
      </c>
      <c r="K83" s="156" t="s">
        <v>441</v>
      </c>
      <c r="M83" s="155" t="s">
        <v>442</v>
      </c>
      <c r="N83" s="159" t="s">
        <v>443</v>
      </c>
      <c r="O83" s="155" t="s">
        <v>98</v>
      </c>
      <c r="P83" s="155" t="s">
        <v>345</v>
      </c>
      <c r="Q83" s="159" t="s">
        <v>345</v>
      </c>
      <c r="S83" s="159" t="s">
        <v>444</v>
      </c>
      <c r="Y83" s="155">
        <v>19</v>
      </c>
    </row>
    <row r="84" spans="1:26">
      <c r="A84" s="155" t="s">
        <v>551</v>
      </c>
      <c r="B84" s="156">
        <v>1</v>
      </c>
      <c r="C84" s="157" t="s">
        <v>440</v>
      </c>
      <c r="J84" s="158" t="s">
        <v>440</v>
      </c>
      <c r="K84" s="156" t="s">
        <v>470</v>
      </c>
      <c r="L84" s="156" t="s">
        <v>345</v>
      </c>
      <c r="M84" s="155" t="s">
        <v>457</v>
      </c>
      <c r="N84" s="159" t="s">
        <v>471</v>
      </c>
      <c r="O84" s="155" t="s">
        <v>345</v>
      </c>
      <c r="P84" s="155" t="s">
        <v>345</v>
      </c>
      <c r="Q84" s="159" t="s">
        <v>345</v>
      </c>
      <c r="S84" s="159" t="s">
        <v>444</v>
      </c>
      <c r="T84" s="155">
        <v>252</v>
      </c>
      <c r="U84" s="155">
        <v>27</v>
      </c>
      <c r="V84" s="155">
        <v>94</v>
      </c>
    </row>
    <row r="85" spans="1:26">
      <c r="A85" s="155" t="s">
        <v>552</v>
      </c>
      <c r="B85" s="156">
        <v>1</v>
      </c>
      <c r="C85" s="157" t="s">
        <v>440</v>
      </c>
      <c r="I85" s="157" t="s">
        <v>440</v>
      </c>
      <c r="J85" s="158" t="s">
        <v>440</v>
      </c>
      <c r="K85" s="156" t="s">
        <v>482</v>
      </c>
      <c r="L85" s="156" t="s">
        <v>345</v>
      </c>
      <c r="M85" s="155" t="s">
        <v>457</v>
      </c>
      <c r="N85" s="159" t="s">
        <v>471</v>
      </c>
      <c r="O85" s="155" t="s">
        <v>98</v>
      </c>
      <c r="P85" s="155" t="s">
        <v>345</v>
      </c>
      <c r="Q85" s="159" t="s">
        <v>345</v>
      </c>
      <c r="S85" s="159" t="s">
        <v>553</v>
      </c>
      <c r="T85" s="160">
        <v>252</v>
      </c>
    </row>
    <row r="86" spans="1:26">
      <c r="A86" s="155" t="s">
        <v>554</v>
      </c>
      <c r="B86" s="156">
        <v>1</v>
      </c>
      <c r="D86" s="157" t="s">
        <v>440</v>
      </c>
      <c r="K86" s="156" t="s">
        <v>453</v>
      </c>
      <c r="M86" s="155" t="s">
        <v>442</v>
      </c>
      <c r="N86" s="159" t="s">
        <v>471</v>
      </c>
      <c r="O86" s="155" t="s">
        <v>345</v>
      </c>
      <c r="P86" s="155" t="s">
        <v>345</v>
      </c>
      <c r="Q86" s="159" t="s">
        <v>98</v>
      </c>
      <c r="S86" s="159" t="s">
        <v>444</v>
      </c>
      <c r="T86" s="155">
        <v>253</v>
      </c>
      <c r="U86" s="155">
        <v>27</v>
      </c>
      <c r="V86" s="155">
        <v>94</v>
      </c>
    </row>
    <row r="87" spans="1:26">
      <c r="A87" s="155" t="s">
        <v>555</v>
      </c>
      <c r="B87" s="156">
        <v>1</v>
      </c>
      <c r="E87" s="157" t="s">
        <v>440</v>
      </c>
      <c r="G87" s="157" t="s">
        <v>440</v>
      </c>
      <c r="H87" s="157" t="s">
        <v>440</v>
      </c>
      <c r="J87" s="158" t="s">
        <v>440</v>
      </c>
      <c r="K87" s="156" t="s">
        <v>456</v>
      </c>
      <c r="M87" s="155" t="s">
        <v>442</v>
      </c>
      <c r="N87" s="159" t="s">
        <v>471</v>
      </c>
      <c r="O87" s="155" t="s">
        <v>345</v>
      </c>
      <c r="P87" s="155" t="s">
        <v>345</v>
      </c>
      <c r="Q87" s="159" t="s">
        <v>345</v>
      </c>
      <c r="S87" s="159" t="s">
        <v>460</v>
      </c>
      <c r="T87" s="160">
        <v>254</v>
      </c>
      <c r="Z87" s="155">
        <v>49</v>
      </c>
    </row>
    <row r="88" spans="1:26">
      <c r="A88" s="155" t="s">
        <v>556</v>
      </c>
      <c r="B88" s="156">
        <v>1</v>
      </c>
      <c r="C88" s="157" t="s">
        <v>440</v>
      </c>
      <c r="E88" s="157" t="s">
        <v>440</v>
      </c>
      <c r="G88" s="157" t="s">
        <v>440</v>
      </c>
      <c r="J88" s="158" t="s">
        <v>440</v>
      </c>
      <c r="K88" s="156" t="s">
        <v>456</v>
      </c>
      <c r="M88" s="155" t="s">
        <v>442</v>
      </c>
      <c r="N88" s="159" t="s">
        <v>471</v>
      </c>
      <c r="O88" s="155" t="s">
        <v>345</v>
      </c>
      <c r="P88" s="155" t="s">
        <v>345</v>
      </c>
      <c r="Q88" s="159" t="s">
        <v>345</v>
      </c>
      <c r="S88" s="159" t="s">
        <v>473</v>
      </c>
      <c r="T88" s="155">
        <v>256</v>
      </c>
      <c r="W88" s="155">
        <v>26</v>
      </c>
      <c r="Z88" s="155">
        <v>49</v>
      </c>
    </row>
    <row r="89" spans="1:26">
      <c r="A89" s="155" t="s">
        <v>557</v>
      </c>
      <c r="B89" s="156">
        <v>1</v>
      </c>
      <c r="H89" s="157" t="s">
        <v>440</v>
      </c>
      <c r="J89" s="158" t="s">
        <v>440</v>
      </c>
      <c r="K89" s="156" t="s">
        <v>446</v>
      </c>
      <c r="M89" s="155" t="s">
        <v>442</v>
      </c>
      <c r="N89" s="159" t="s">
        <v>471</v>
      </c>
      <c r="O89" s="155" t="s">
        <v>345</v>
      </c>
      <c r="P89" s="155" t="s">
        <v>345</v>
      </c>
      <c r="Q89" s="159" t="s">
        <v>345</v>
      </c>
      <c r="S89" s="159" t="s">
        <v>506</v>
      </c>
      <c r="T89" s="155">
        <v>256</v>
      </c>
      <c r="U89" s="155">
        <v>27</v>
      </c>
      <c r="V89" s="155">
        <v>96</v>
      </c>
    </row>
    <row r="90" spans="1:26">
      <c r="A90" s="155" t="s">
        <v>558</v>
      </c>
      <c r="B90" s="156">
        <v>1</v>
      </c>
      <c r="H90" s="157" t="s">
        <v>440</v>
      </c>
      <c r="J90" s="158" t="s">
        <v>440</v>
      </c>
      <c r="K90" s="156" t="s">
        <v>450</v>
      </c>
      <c r="M90" s="155" t="s">
        <v>442</v>
      </c>
      <c r="N90" s="159" t="s">
        <v>454</v>
      </c>
      <c r="O90" s="155" t="s">
        <v>345</v>
      </c>
      <c r="P90" s="155" t="s">
        <v>345</v>
      </c>
      <c r="Q90" s="159" t="s">
        <v>98</v>
      </c>
      <c r="S90" s="159" t="s">
        <v>444</v>
      </c>
      <c r="T90" s="155">
        <v>257</v>
      </c>
      <c r="U90" s="155">
        <v>28</v>
      </c>
      <c r="V90" s="155">
        <v>96</v>
      </c>
    </row>
    <row r="91" spans="1:26">
      <c r="A91" s="155" t="s">
        <v>559</v>
      </c>
      <c r="B91" s="156">
        <v>1</v>
      </c>
      <c r="D91" s="157" t="s">
        <v>440</v>
      </c>
      <c r="F91" s="157" t="s">
        <v>440</v>
      </c>
      <c r="I91" s="157" t="s">
        <v>440</v>
      </c>
      <c r="J91" s="158" t="s">
        <v>440</v>
      </c>
      <c r="K91" s="156" t="s">
        <v>446</v>
      </c>
      <c r="M91" s="155" t="s">
        <v>442</v>
      </c>
      <c r="N91" s="159" t="s">
        <v>471</v>
      </c>
      <c r="O91" s="155" t="s">
        <v>345</v>
      </c>
      <c r="P91" s="155" t="s">
        <v>345</v>
      </c>
      <c r="Q91" s="159" t="s">
        <v>345</v>
      </c>
      <c r="R91" s="155" t="s">
        <v>345</v>
      </c>
      <c r="S91" s="159" t="s">
        <v>489</v>
      </c>
      <c r="T91" s="160">
        <v>270</v>
      </c>
    </row>
    <row r="92" spans="1:26">
      <c r="A92" s="155" t="s">
        <v>560</v>
      </c>
      <c r="B92" s="156">
        <v>1</v>
      </c>
      <c r="D92" s="157" t="s">
        <v>440</v>
      </c>
      <c r="E92" s="157" t="s">
        <v>440</v>
      </c>
      <c r="F92" s="157" t="s">
        <v>440</v>
      </c>
      <c r="K92" s="156" t="s">
        <v>456</v>
      </c>
      <c r="L92" s="156" t="s">
        <v>345</v>
      </c>
      <c r="M92" s="155" t="s">
        <v>442</v>
      </c>
      <c r="N92" s="159" t="s">
        <v>485</v>
      </c>
      <c r="O92" s="155" t="s">
        <v>345</v>
      </c>
      <c r="P92" s="155" t="s">
        <v>345</v>
      </c>
      <c r="Q92" s="159" t="s">
        <v>98</v>
      </c>
      <c r="S92" s="159" t="s">
        <v>444</v>
      </c>
      <c r="T92" s="160">
        <v>270</v>
      </c>
    </row>
    <row r="93" spans="1:26">
      <c r="A93" s="155" t="s">
        <v>561</v>
      </c>
      <c r="B93" s="156">
        <v>1</v>
      </c>
      <c r="H93" s="157" t="s">
        <v>440</v>
      </c>
      <c r="J93" s="158" t="s">
        <v>440</v>
      </c>
      <c r="K93" s="156" t="s">
        <v>453</v>
      </c>
      <c r="M93" s="155" t="s">
        <v>442</v>
      </c>
      <c r="N93" s="159" t="s">
        <v>443</v>
      </c>
      <c r="O93" s="155" t="s">
        <v>345</v>
      </c>
      <c r="P93" s="155" t="s">
        <v>345</v>
      </c>
      <c r="Q93" s="159" t="s">
        <v>98</v>
      </c>
      <c r="S93" s="159" t="s">
        <v>444</v>
      </c>
      <c r="T93" s="160">
        <v>271</v>
      </c>
    </row>
    <row r="94" spans="1:26">
      <c r="A94" s="155" t="s">
        <v>562</v>
      </c>
      <c r="B94" s="156">
        <v>1</v>
      </c>
      <c r="D94" s="157" t="s">
        <v>440</v>
      </c>
      <c r="K94" s="156" t="s">
        <v>446</v>
      </c>
      <c r="M94" s="155" t="s">
        <v>478</v>
      </c>
      <c r="N94" s="159" t="s">
        <v>462</v>
      </c>
      <c r="O94" s="155" t="s">
        <v>345</v>
      </c>
      <c r="P94" s="155" t="s">
        <v>345</v>
      </c>
      <c r="Q94" s="159" t="s">
        <v>345</v>
      </c>
      <c r="S94" s="159" t="s">
        <v>460</v>
      </c>
      <c r="T94" s="155">
        <v>272</v>
      </c>
      <c r="U94" s="155">
        <v>29</v>
      </c>
      <c r="V94" s="155">
        <v>100</v>
      </c>
    </row>
    <row r="95" spans="1:26">
      <c r="A95" s="155" t="s">
        <v>563</v>
      </c>
      <c r="B95" s="156">
        <v>1</v>
      </c>
      <c r="F95" s="157" t="s">
        <v>440</v>
      </c>
      <c r="K95" s="156" t="s">
        <v>450</v>
      </c>
      <c r="M95" s="155" t="s">
        <v>478</v>
      </c>
      <c r="N95" s="159" t="s">
        <v>447</v>
      </c>
      <c r="O95" s="155" t="s">
        <v>345</v>
      </c>
      <c r="P95" s="155" t="s">
        <v>98</v>
      </c>
      <c r="Q95" s="159" t="s">
        <v>98</v>
      </c>
      <c r="R95" s="155" t="s">
        <v>345</v>
      </c>
      <c r="S95" s="159" t="s">
        <v>460</v>
      </c>
      <c r="T95" s="161">
        <v>274</v>
      </c>
    </row>
    <row r="96" spans="1:26">
      <c r="A96" s="155" t="s">
        <v>19</v>
      </c>
      <c r="B96" s="156">
        <v>1</v>
      </c>
      <c r="H96" s="157" t="s">
        <v>440</v>
      </c>
      <c r="J96" s="158" t="s">
        <v>440</v>
      </c>
      <c r="K96" s="156" t="s">
        <v>446</v>
      </c>
      <c r="M96" s="155" t="s">
        <v>504</v>
      </c>
      <c r="N96" s="159" t="s">
        <v>447</v>
      </c>
      <c r="O96" s="155" t="s">
        <v>345</v>
      </c>
      <c r="P96" s="155" t="s">
        <v>345</v>
      </c>
      <c r="Q96" s="159" t="s">
        <v>98</v>
      </c>
      <c r="S96" s="159" t="s">
        <v>448</v>
      </c>
      <c r="T96" s="155">
        <v>275</v>
      </c>
      <c r="U96" s="155">
        <v>29</v>
      </c>
      <c r="V96" s="155">
        <v>100</v>
      </c>
    </row>
    <row r="97" spans="1:26">
      <c r="A97" s="155" t="s">
        <v>564</v>
      </c>
      <c r="B97" s="156">
        <v>1</v>
      </c>
      <c r="D97" s="157" t="s">
        <v>440</v>
      </c>
      <c r="F97" s="157" t="s">
        <v>440</v>
      </c>
      <c r="K97" s="156" t="s">
        <v>446</v>
      </c>
      <c r="M97" s="155" t="s">
        <v>478</v>
      </c>
      <c r="N97" s="159" t="s">
        <v>443</v>
      </c>
      <c r="O97" s="155" t="s">
        <v>345</v>
      </c>
      <c r="P97" s="155" t="s">
        <v>345</v>
      </c>
      <c r="Q97" s="159" t="s">
        <v>345</v>
      </c>
      <c r="R97" s="155" t="s">
        <v>345</v>
      </c>
      <c r="S97" s="159" t="s">
        <v>489</v>
      </c>
      <c r="T97" s="155">
        <v>275</v>
      </c>
      <c r="U97" s="155">
        <v>29</v>
      </c>
      <c r="V97" s="155">
        <v>100</v>
      </c>
    </row>
    <row r="98" spans="1:26">
      <c r="A98" s="155" t="s">
        <v>565</v>
      </c>
      <c r="B98" s="156">
        <v>1</v>
      </c>
      <c r="C98" s="157" t="s">
        <v>440</v>
      </c>
      <c r="H98" s="157" t="s">
        <v>440</v>
      </c>
      <c r="J98" s="158" t="s">
        <v>440</v>
      </c>
      <c r="K98" s="156" t="s">
        <v>482</v>
      </c>
      <c r="M98" s="155" t="s">
        <v>442</v>
      </c>
      <c r="N98" s="159" t="s">
        <v>443</v>
      </c>
      <c r="O98" s="155" t="s">
        <v>345</v>
      </c>
      <c r="P98" s="155" t="s">
        <v>345</v>
      </c>
      <c r="Q98" s="159" t="s">
        <v>345</v>
      </c>
      <c r="R98" s="155" t="s">
        <v>345</v>
      </c>
      <c r="S98" s="159" t="s">
        <v>489</v>
      </c>
      <c r="T98" s="155">
        <v>276</v>
      </c>
      <c r="V98" s="155">
        <v>101</v>
      </c>
    </row>
    <row r="99" spans="1:26">
      <c r="A99" s="155" t="s">
        <v>566</v>
      </c>
      <c r="B99" s="156">
        <v>1</v>
      </c>
      <c r="C99" s="157" t="s">
        <v>440</v>
      </c>
      <c r="H99" s="157" t="s">
        <v>440</v>
      </c>
      <c r="J99" s="158" t="s">
        <v>440</v>
      </c>
      <c r="K99" s="156" t="s">
        <v>466</v>
      </c>
      <c r="M99" s="155" t="s">
        <v>442</v>
      </c>
      <c r="N99" s="159" t="s">
        <v>519</v>
      </c>
      <c r="O99" s="155" t="s">
        <v>345</v>
      </c>
      <c r="P99" s="155" t="s">
        <v>345</v>
      </c>
      <c r="Q99" s="159" t="s">
        <v>345</v>
      </c>
      <c r="S99" s="159" t="s">
        <v>460</v>
      </c>
      <c r="T99" s="155">
        <v>276</v>
      </c>
      <c r="U99" s="155">
        <v>29</v>
      </c>
      <c r="V99" s="155">
        <v>101</v>
      </c>
    </row>
    <row r="100" spans="1:26">
      <c r="A100" s="155" t="s">
        <v>567</v>
      </c>
      <c r="B100" s="156">
        <v>1</v>
      </c>
      <c r="C100" s="157" t="s">
        <v>440</v>
      </c>
      <c r="E100" s="157" t="s">
        <v>440</v>
      </c>
      <c r="G100" s="157" t="s">
        <v>440</v>
      </c>
      <c r="K100" s="156" t="s">
        <v>470</v>
      </c>
      <c r="L100" s="156" t="s">
        <v>345</v>
      </c>
      <c r="M100" s="155" t="s">
        <v>442</v>
      </c>
      <c r="N100" s="159" t="s">
        <v>447</v>
      </c>
      <c r="O100" s="155" t="s">
        <v>345</v>
      </c>
      <c r="P100" s="155" t="s">
        <v>345</v>
      </c>
      <c r="Q100" s="159" t="s">
        <v>98</v>
      </c>
      <c r="S100" s="159" t="s">
        <v>489</v>
      </c>
      <c r="T100" s="155">
        <v>277</v>
      </c>
      <c r="X100" s="155">
        <v>37</v>
      </c>
      <c r="Z100" s="155">
        <v>53</v>
      </c>
    </row>
    <row r="101" spans="1:26">
      <c r="A101" s="155" t="s">
        <v>568</v>
      </c>
      <c r="B101" s="156">
        <v>1</v>
      </c>
      <c r="C101" s="157" t="s">
        <v>440</v>
      </c>
      <c r="J101" s="158" t="s">
        <v>440</v>
      </c>
      <c r="K101" s="156" t="s">
        <v>466</v>
      </c>
      <c r="M101" s="155" t="s">
        <v>442</v>
      </c>
      <c r="N101" s="159" t="s">
        <v>462</v>
      </c>
      <c r="O101" s="155" t="s">
        <v>345</v>
      </c>
      <c r="P101" s="155" t="s">
        <v>345</v>
      </c>
      <c r="Q101" s="159" t="s">
        <v>345</v>
      </c>
      <c r="R101" s="155" t="s">
        <v>345</v>
      </c>
      <c r="S101" s="159" t="s">
        <v>460</v>
      </c>
      <c r="T101" s="161">
        <v>280</v>
      </c>
    </row>
    <row r="102" spans="1:26">
      <c r="A102" s="155" t="s">
        <v>569</v>
      </c>
      <c r="B102" s="156">
        <v>1</v>
      </c>
      <c r="J102" s="158" t="s">
        <v>440</v>
      </c>
      <c r="K102" s="156" t="s">
        <v>441</v>
      </c>
      <c r="L102" s="156" t="s">
        <v>345</v>
      </c>
      <c r="M102" s="155" t="s">
        <v>442</v>
      </c>
      <c r="N102" s="159" t="s">
        <v>462</v>
      </c>
      <c r="O102" s="155" t="s">
        <v>345</v>
      </c>
      <c r="P102" s="155" t="s">
        <v>345</v>
      </c>
      <c r="Q102" s="159" t="s">
        <v>345</v>
      </c>
      <c r="S102" s="159" t="s">
        <v>473</v>
      </c>
      <c r="T102" s="161">
        <v>282</v>
      </c>
    </row>
    <row r="103" spans="1:26">
      <c r="A103" s="155" t="s">
        <v>570</v>
      </c>
      <c r="B103" s="156">
        <v>1</v>
      </c>
      <c r="F103" s="157" t="s">
        <v>440</v>
      </c>
      <c r="K103" s="156" t="s">
        <v>450</v>
      </c>
      <c r="M103" s="155" t="s">
        <v>478</v>
      </c>
      <c r="N103" s="159" t="s">
        <v>447</v>
      </c>
      <c r="O103" s="155" t="s">
        <v>345</v>
      </c>
      <c r="P103" s="155" t="s">
        <v>98</v>
      </c>
      <c r="Q103" s="159" t="s">
        <v>98</v>
      </c>
      <c r="R103" s="155" t="s">
        <v>345</v>
      </c>
      <c r="S103" s="159" t="s">
        <v>460</v>
      </c>
      <c r="T103" s="160">
        <v>282</v>
      </c>
    </row>
    <row r="104" spans="1:26">
      <c r="A104" s="155" t="s">
        <v>571</v>
      </c>
      <c r="B104" s="156">
        <v>1</v>
      </c>
      <c r="C104" s="157" t="s">
        <v>440</v>
      </c>
      <c r="E104" s="157" t="s">
        <v>440</v>
      </c>
      <c r="H104" s="157" t="s">
        <v>440</v>
      </c>
      <c r="J104" s="158" t="s">
        <v>440</v>
      </c>
      <c r="K104" s="156" t="s">
        <v>450</v>
      </c>
      <c r="M104" s="155" t="s">
        <v>442</v>
      </c>
      <c r="N104" s="159" t="s">
        <v>447</v>
      </c>
      <c r="O104" s="155" t="s">
        <v>345</v>
      </c>
      <c r="P104" s="155" t="s">
        <v>345</v>
      </c>
      <c r="Q104" s="159" t="s">
        <v>98</v>
      </c>
      <c r="S104" s="159" t="s">
        <v>444</v>
      </c>
      <c r="T104" s="155">
        <v>282</v>
      </c>
      <c r="U104" s="155">
        <v>30</v>
      </c>
      <c r="V104" s="155">
        <v>103</v>
      </c>
    </row>
    <row r="105" spans="1:26">
      <c r="A105" s="155" t="s">
        <v>572</v>
      </c>
      <c r="B105" s="156">
        <v>1</v>
      </c>
      <c r="C105" s="157" t="s">
        <v>440</v>
      </c>
      <c r="I105" s="157" t="s">
        <v>440</v>
      </c>
      <c r="J105" s="158" t="s">
        <v>440</v>
      </c>
      <c r="K105" s="156" t="s">
        <v>441</v>
      </c>
      <c r="L105" s="156" t="s">
        <v>345</v>
      </c>
      <c r="M105" s="155" t="s">
        <v>442</v>
      </c>
      <c r="N105" s="159" t="s">
        <v>443</v>
      </c>
      <c r="O105" s="155" t="s">
        <v>345</v>
      </c>
      <c r="P105" s="155" t="s">
        <v>345</v>
      </c>
      <c r="Q105" s="159" t="s">
        <v>345</v>
      </c>
      <c r="S105" s="159" t="s">
        <v>473</v>
      </c>
      <c r="T105" s="161">
        <v>284</v>
      </c>
    </row>
    <row r="106" spans="1:26">
      <c r="A106" s="155" t="s">
        <v>573</v>
      </c>
      <c r="B106" s="156">
        <v>1</v>
      </c>
      <c r="H106" s="157" t="s">
        <v>440</v>
      </c>
      <c r="I106" s="157" t="s">
        <v>440</v>
      </c>
      <c r="J106" s="158" t="s">
        <v>440</v>
      </c>
      <c r="K106" s="156" t="s">
        <v>450</v>
      </c>
      <c r="M106" s="155" t="s">
        <v>442</v>
      </c>
      <c r="N106" s="159" t="s">
        <v>462</v>
      </c>
      <c r="O106" s="155" t="s">
        <v>345</v>
      </c>
      <c r="P106" s="155" t="s">
        <v>345</v>
      </c>
      <c r="Q106" s="159" t="s">
        <v>345</v>
      </c>
      <c r="R106" s="155" t="s">
        <v>345</v>
      </c>
      <c r="S106" s="159" t="s">
        <v>460</v>
      </c>
      <c r="T106" s="160">
        <v>289</v>
      </c>
      <c r="Z106" s="155">
        <v>55</v>
      </c>
    </row>
    <row r="107" spans="1:26">
      <c r="A107" s="155" t="s">
        <v>574</v>
      </c>
      <c r="B107" s="156">
        <v>1</v>
      </c>
      <c r="F107" s="157" t="s">
        <v>440</v>
      </c>
      <c r="K107" s="156" t="s">
        <v>450</v>
      </c>
      <c r="M107" s="155" t="s">
        <v>478</v>
      </c>
      <c r="N107" s="159" t="s">
        <v>447</v>
      </c>
      <c r="O107" s="155" t="s">
        <v>345</v>
      </c>
      <c r="P107" s="155" t="s">
        <v>98</v>
      </c>
      <c r="Q107" s="159" t="s">
        <v>98</v>
      </c>
      <c r="R107" s="155" t="s">
        <v>345</v>
      </c>
      <c r="S107" s="159" t="s">
        <v>460</v>
      </c>
      <c r="T107" s="160">
        <v>289</v>
      </c>
    </row>
    <row r="108" spans="1:26">
      <c r="A108" s="155" t="s">
        <v>575</v>
      </c>
      <c r="B108" s="156">
        <v>2</v>
      </c>
      <c r="H108" s="157" t="s">
        <v>440</v>
      </c>
      <c r="J108" s="158" t="s">
        <v>440</v>
      </c>
      <c r="K108" s="156" t="s">
        <v>450</v>
      </c>
      <c r="M108" s="155" t="s">
        <v>442</v>
      </c>
      <c r="N108" s="159" t="s">
        <v>462</v>
      </c>
      <c r="O108" s="155" t="s">
        <v>345</v>
      </c>
      <c r="P108" s="155" t="s">
        <v>345</v>
      </c>
      <c r="Q108" s="159" t="s">
        <v>345</v>
      </c>
      <c r="S108" s="159" t="s">
        <v>444</v>
      </c>
      <c r="Y108" s="155">
        <v>15</v>
      </c>
    </row>
    <row r="109" spans="1:26">
      <c r="A109" s="155" t="s">
        <v>576</v>
      </c>
      <c r="B109" s="156">
        <v>2</v>
      </c>
      <c r="D109" s="157" t="s">
        <v>440</v>
      </c>
      <c r="F109" s="157" t="s">
        <v>440</v>
      </c>
      <c r="K109" s="156" t="s">
        <v>446</v>
      </c>
      <c r="M109" s="155" t="s">
        <v>442</v>
      </c>
      <c r="N109" s="159" t="s">
        <v>462</v>
      </c>
      <c r="O109" s="155" t="s">
        <v>345</v>
      </c>
      <c r="P109" s="155" t="s">
        <v>345</v>
      </c>
      <c r="Q109" s="159" t="s">
        <v>345</v>
      </c>
      <c r="S109" s="159" t="s">
        <v>506</v>
      </c>
      <c r="T109" s="155">
        <v>211</v>
      </c>
      <c r="U109" s="155">
        <v>24</v>
      </c>
      <c r="V109" s="155">
        <v>83</v>
      </c>
    </row>
    <row r="110" spans="1:26">
      <c r="A110" s="155" t="s">
        <v>577</v>
      </c>
      <c r="B110" s="156">
        <v>2</v>
      </c>
      <c r="H110" s="157" t="s">
        <v>440</v>
      </c>
      <c r="J110" s="158" t="s">
        <v>440</v>
      </c>
      <c r="K110" s="156" t="s">
        <v>456</v>
      </c>
      <c r="M110" s="155" t="s">
        <v>442</v>
      </c>
      <c r="N110" s="159" t="s">
        <v>447</v>
      </c>
      <c r="O110" s="155" t="s">
        <v>345</v>
      </c>
      <c r="P110" s="155" t="s">
        <v>345</v>
      </c>
      <c r="Q110" s="159" t="s">
        <v>98</v>
      </c>
      <c r="R110" s="155" t="s">
        <v>345</v>
      </c>
      <c r="S110" s="159" t="s">
        <v>473</v>
      </c>
      <c r="T110" s="160">
        <v>211</v>
      </c>
      <c r="Z110" s="155">
        <v>39</v>
      </c>
    </row>
    <row r="111" spans="1:26">
      <c r="A111" s="155" t="s">
        <v>578</v>
      </c>
      <c r="B111" s="156">
        <v>2</v>
      </c>
      <c r="C111" s="157" t="s">
        <v>440</v>
      </c>
      <c r="E111" s="157" t="s">
        <v>440</v>
      </c>
      <c r="G111" s="157" t="s">
        <v>440</v>
      </c>
      <c r="K111" s="156" t="s">
        <v>466</v>
      </c>
      <c r="L111" s="156" t="s">
        <v>345</v>
      </c>
      <c r="M111" s="155" t="s">
        <v>442</v>
      </c>
      <c r="N111" s="159" t="s">
        <v>462</v>
      </c>
      <c r="O111" s="155" t="s">
        <v>345</v>
      </c>
      <c r="P111" s="155" t="s">
        <v>345</v>
      </c>
      <c r="Q111" s="159" t="s">
        <v>345</v>
      </c>
      <c r="S111" s="159" t="s">
        <v>508</v>
      </c>
      <c r="T111" s="155">
        <v>212</v>
      </c>
      <c r="X111" s="155">
        <v>30</v>
      </c>
      <c r="Z111" s="155">
        <v>39</v>
      </c>
    </row>
    <row r="112" spans="1:26">
      <c r="A112" s="155" t="s">
        <v>579</v>
      </c>
      <c r="B112" s="156">
        <v>2</v>
      </c>
      <c r="J112" s="158" t="s">
        <v>440</v>
      </c>
      <c r="K112" s="156" t="s">
        <v>446</v>
      </c>
      <c r="M112" s="155" t="s">
        <v>442</v>
      </c>
      <c r="N112" s="159" t="s">
        <v>471</v>
      </c>
      <c r="O112" s="155" t="s">
        <v>345</v>
      </c>
      <c r="P112" s="155" t="s">
        <v>345</v>
      </c>
      <c r="Q112" s="159" t="s">
        <v>345</v>
      </c>
      <c r="S112" s="159" t="s">
        <v>580</v>
      </c>
      <c r="T112" s="155">
        <v>215</v>
      </c>
      <c r="V112" s="155">
        <v>83</v>
      </c>
    </row>
    <row r="113" spans="1:26">
      <c r="A113" s="155" t="s">
        <v>581</v>
      </c>
      <c r="B113" s="156">
        <v>2</v>
      </c>
      <c r="D113" s="157" t="s">
        <v>440</v>
      </c>
      <c r="K113" s="156" t="s">
        <v>470</v>
      </c>
      <c r="L113" s="156" t="s">
        <v>345</v>
      </c>
      <c r="M113" s="155" t="s">
        <v>457</v>
      </c>
      <c r="N113" s="159" t="s">
        <v>447</v>
      </c>
      <c r="O113" s="155" t="s">
        <v>345</v>
      </c>
      <c r="P113" s="155" t="s">
        <v>345</v>
      </c>
      <c r="Q113" s="159" t="s">
        <v>345</v>
      </c>
      <c r="S113" s="159" t="s">
        <v>444</v>
      </c>
      <c r="T113" s="155">
        <v>215</v>
      </c>
      <c r="U113" s="155">
        <v>24</v>
      </c>
      <c r="V113" s="155">
        <v>84</v>
      </c>
    </row>
    <row r="114" spans="1:26">
      <c r="A114" s="155" t="s">
        <v>582</v>
      </c>
      <c r="B114" s="156">
        <v>2</v>
      </c>
      <c r="E114" s="157" t="s">
        <v>440</v>
      </c>
      <c r="G114" s="157" t="s">
        <v>440</v>
      </c>
      <c r="K114" s="156" t="s">
        <v>456</v>
      </c>
      <c r="M114" s="155" t="s">
        <v>442</v>
      </c>
      <c r="N114" s="159" t="s">
        <v>471</v>
      </c>
      <c r="O114" s="155" t="s">
        <v>345</v>
      </c>
      <c r="P114" s="155" t="s">
        <v>345</v>
      </c>
      <c r="Q114" s="159" t="s">
        <v>345</v>
      </c>
      <c r="R114" s="155" t="s">
        <v>345</v>
      </c>
      <c r="S114" s="159" t="s">
        <v>473</v>
      </c>
      <c r="T114" s="155">
        <v>217</v>
      </c>
      <c r="W114" s="155">
        <v>23</v>
      </c>
      <c r="Z114" s="155">
        <v>40</v>
      </c>
    </row>
    <row r="115" spans="1:26">
      <c r="A115" s="155" t="s">
        <v>583</v>
      </c>
      <c r="B115" s="156">
        <v>2</v>
      </c>
      <c r="E115" s="157" t="s">
        <v>440</v>
      </c>
      <c r="G115" s="157" t="s">
        <v>440</v>
      </c>
      <c r="K115" s="156" t="s">
        <v>470</v>
      </c>
      <c r="L115" s="156" t="s">
        <v>345</v>
      </c>
      <c r="M115" s="155" t="s">
        <v>442</v>
      </c>
      <c r="N115" s="159" t="s">
        <v>471</v>
      </c>
      <c r="O115" s="155" t="s">
        <v>98</v>
      </c>
      <c r="P115" s="155" t="s">
        <v>345</v>
      </c>
      <c r="Q115" s="159" t="s">
        <v>98</v>
      </c>
      <c r="R115" s="155" t="s">
        <v>345</v>
      </c>
      <c r="S115" s="159" t="s">
        <v>473</v>
      </c>
      <c r="T115" s="155">
        <v>217</v>
      </c>
      <c r="W115" s="155">
        <v>23</v>
      </c>
    </row>
    <row r="116" spans="1:26">
      <c r="A116" s="155" t="s">
        <v>584</v>
      </c>
      <c r="B116" s="156">
        <v>2</v>
      </c>
      <c r="C116" s="157" t="s">
        <v>440</v>
      </c>
      <c r="D116" s="157" t="s">
        <v>440</v>
      </c>
      <c r="H116" s="157" t="s">
        <v>440</v>
      </c>
      <c r="J116" s="158" t="s">
        <v>440</v>
      </c>
      <c r="K116" s="156" t="s">
        <v>453</v>
      </c>
      <c r="M116" s="155" t="s">
        <v>442</v>
      </c>
      <c r="N116" s="159" t="s">
        <v>462</v>
      </c>
      <c r="O116" s="155" t="s">
        <v>345</v>
      </c>
      <c r="P116" s="155" t="s">
        <v>98</v>
      </c>
      <c r="Q116" s="159" t="s">
        <v>98</v>
      </c>
      <c r="S116" s="159" t="s">
        <v>460</v>
      </c>
      <c r="T116" s="155">
        <v>219</v>
      </c>
      <c r="W116" s="155">
        <v>23</v>
      </c>
      <c r="Z116" s="155">
        <v>41</v>
      </c>
    </row>
    <row r="117" spans="1:26">
      <c r="A117" s="155" t="s">
        <v>585</v>
      </c>
      <c r="B117" s="156">
        <v>2</v>
      </c>
      <c r="H117" s="157" t="s">
        <v>440</v>
      </c>
      <c r="J117" s="158" t="s">
        <v>440</v>
      </c>
      <c r="K117" s="156" t="s">
        <v>482</v>
      </c>
      <c r="M117" s="155" t="s">
        <v>442</v>
      </c>
      <c r="N117" s="159" t="s">
        <v>447</v>
      </c>
      <c r="O117" s="155" t="s">
        <v>345</v>
      </c>
      <c r="P117" s="155" t="s">
        <v>98</v>
      </c>
      <c r="Q117" s="159" t="s">
        <v>98</v>
      </c>
      <c r="R117" s="155" t="s">
        <v>345</v>
      </c>
      <c r="S117" s="159" t="s">
        <v>460</v>
      </c>
      <c r="T117" s="155">
        <v>219</v>
      </c>
      <c r="U117" s="155">
        <v>24</v>
      </c>
      <c r="V117" s="155">
        <v>85</v>
      </c>
    </row>
    <row r="118" spans="1:26">
      <c r="A118" s="155" t="s">
        <v>586</v>
      </c>
      <c r="B118" s="156">
        <v>2</v>
      </c>
      <c r="F118" s="157" t="s">
        <v>440</v>
      </c>
      <c r="K118" s="156" t="s">
        <v>450</v>
      </c>
      <c r="M118" s="155" t="s">
        <v>478</v>
      </c>
      <c r="N118" s="159" t="s">
        <v>447</v>
      </c>
      <c r="O118" s="155" t="s">
        <v>345</v>
      </c>
      <c r="P118" s="155" t="s">
        <v>98</v>
      </c>
      <c r="Q118" s="159" t="s">
        <v>98</v>
      </c>
      <c r="R118" s="155" t="s">
        <v>345</v>
      </c>
      <c r="S118" s="159" t="s">
        <v>460</v>
      </c>
      <c r="T118" s="160">
        <v>219</v>
      </c>
    </row>
    <row r="119" spans="1:26">
      <c r="A119" s="155" t="s">
        <v>587</v>
      </c>
      <c r="B119" s="156">
        <v>2</v>
      </c>
      <c r="C119" s="157" t="s">
        <v>440</v>
      </c>
      <c r="D119" s="157" t="s">
        <v>440</v>
      </c>
      <c r="K119" s="156" t="s">
        <v>466</v>
      </c>
      <c r="M119" s="155" t="s">
        <v>442</v>
      </c>
      <c r="N119" s="159" t="s">
        <v>443</v>
      </c>
      <c r="O119" s="155" t="s">
        <v>345</v>
      </c>
      <c r="P119" s="155" t="s">
        <v>345</v>
      </c>
      <c r="Q119" s="159" t="s">
        <v>98</v>
      </c>
      <c r="R119" s="155" t="s">
        <v>345</v>
      </c>
      <c r="S119" s="159" t="s">
        <v>460</v>
      </c>
      <c r="T119" s="155">
        <v>221</v>
      </c>
      <c r="W119" s="155">
        <v>23</v>
      </c>
    </row>
    <row r="120" spans="1:26">
      <c r="A120" s="155" t="s">
        <v>588</v>
      </c>
      <c r="B120" s="156">
        <v>2</v>
      </c>
      <c r="C120" s="157" t="s">
        <v>440</v>
      </c>
      <c r="H120" s="157" t="s">
        <v>440</v>
      </c>
      <c r="I120" s="157" t="s">
        <v>440</v>
      </c>
      <c r="J120" s="158" t="s">
        <v>440</v>
      </c>
      <c r="K120" s="156" t="s">
        <v>441</v>
      </c>
      <c r="M120" s="155" t="s">
        <v>442</v>
      </c>
      <c r="N120" s="159" t="s">
        <v>443</v>
      </c>
      <c r="O120" s="155" t="s">
        <v>345</v>
      </c>
      <c r="P120" s="155" t="s">
        <v>345</v>
      </c>
      <c r="Q120" s="159" t="s">
        <v>345</v>
      </c>
      <c r="R120" s="155" t="s">
        <v>345</v>
      </c>
      <c r="S120" s="159" t="s">
        <v>460</v>
      </c>
      <c r="T120" s="155">
        <v>222</v>
      </c>
      <c r="X120" s="155">
        <v>31</v>
      </c>
    </row>
    <row r="121" spans="1:26">
      <c r="A121" s="155" t="s">
        <v>589</v>
      </c>
      <c r="B121" s="156">
        <v>2</v>
      </c>
      <c r="D121" s="157" t="s">
        <v>440</v>
      </c>
      <c r="J121" s="158" t="s">
        <v>440</v>
      </c>
      <c r="K121" s="156" t="s">
        <v>450</v>
      </c>
      <c r="M121" s="155" t="s">
        <v>442</v>
      </c>
      <c r="N121" s="159" t="s">
        <v>471</v>
      </c>
      <c r="O121" s="155" t="s">
        <v>345</v>
      </c>
      <c r="P121" s="155" t="s">
        <v>345</v>
      </c>
      <c r="Q121" s="159" t="s">
        <v>345</v>
      </c>
      <c r="S121" s="159" t="s">
        <v>580</v>
      </c>
      <c r="T121" s="155">
        <v>227</v>
      </c>
      <c r="X121" s="155">
        <v>32</v>
      </c>
      <c r="Z121" s="155">
        <v>42</v>
      </c>
    </row>
    <row r="122" spans="1:26">
      <c r="A122" s="155" t="s">
        <v>590</v>
      </c>
      <c r="B122" s="156">
        <v>2</v>
      </c>
      <c r="G122" s="157" t="s">
        <v>440</v>
      </c>
      <c r="K122" s="156" t="s">
        <v>456</v>
      </c>
      <c r="M122" s="155" t="s">
        <v>442</v>
      </c>
      <c r="N122" s="159" t="s">
        <v>451</v>
      </c>
      <c r="O122" s="155" t="s">
        <v>345</v>
      </c>
      <c r="P122" s="155" t="s">
        <v>345</v>
      </c>
      <c r="Q122" s="159" t="s">
        <v>345</v>
      </c>
      <c r="S122" s="159" t="s">
        <v>506</v>
      </c>
      <c r="T122" s="161">
        <v>228</v>
      </c>
    </row>
    <row r="123" spans="1:26">
      <c r="A123" s="155" t="s">
        <v>591</v>
      </c>
      <c r="B123" s="156">
        <v>2</v>
      </c>
      <c r="C123" s="157" t="s">
        <v>440</v>
      </c>
      <c r="H123" s="157" t="s">
        <v>440</v>
      </c>
      <c r="I123" s="157" t="s">
        <v>440</v>
      </c>
      <c r="J123" s="158" t="s">
        <v>440</v>
      </c>
      <c r="K123" s="156" t="s">
        <v>466</v>
      </c>
      <c r="M123" s="155" t="s">
        <v>442</v>
      </c>
      <c r="N123" s="159" t="s">
        <v>454</v>
      </c>
      <c r="O123" s="155" t="s">
        <v>345</v>
      </c>
      <c r="P123" s="155" t="s">
        <v>345</v>
      </c>
      <c r="Q123" s="159" t="s">
        <v>98</v>
      </c>
      <c r="R123" s="155" t="s">
        <v>345</v>
      </c>
      <c r="S123" s="159" t="s">
        <v>460</v>
      </c>
      <c r="T123" s="160">
        <v>229</v>
      </c>
    </row>
    <row r="124" spans="1:26">
      <c r="A124" s="155" t="s">
        <v>592</v>
      </c>
      <c r="B124" s="156">
        <v>2</v>
      </c>
      <c r="H124" s="157" t="s">
        <v>440</v>
      </c>
      <c r="I124" s="157" t="s">
        <v>440</v>
      </c>
      <c r="J124" s="158" t="s">
        <v>440</v>
      </c>
      <c r="K124" s="156" t="s">
        <v>450</v>
      </c>
      <c r="M124" s="155" t="s">
        <v>442</v>
      </c>
      <c r="N124" s="159" t="s">
        <v>443</v>
      </c>
      <c r="O124" s="155" t="s">
        <v>345</v>
      </c>
      <c r="P124" s="155" t="s">
        <v>98</v>
      </c>
      <c r="Q124" s="159" t="s">
        <v>345</v>
      </c>
      <c r="R124" s="155" t="s">
        <v>345</v>
      </c>
      <c r="S124" s="159" t="s">
        <v>489</v>
      </c>
      <c r="T124" s="155">
        <v>230</v>
      </c>
      <c r="U124" s="155">
        <v>25</v>
      </c>
      <c r="V124" s="155">
        <v>86</v>
      </c>
    </row>
    <row r="125" spans="1:26">
      <c r="A125" s="155" t="s">
        <v>593</v>
      </c>
      <c r="B125" s="156">
        <v>2</v>
      </c>
      <c r="E125" s="157" t="s">
        <v>440</v>
      </c>
      <c r="G125" s="157" t="s">
        <v>440</v>
      </c>
      <c r="H125" s="157" t="s">
        <v>440</v>
      </c>
      <c r="J125" s="158" t="s">
        <v>440</v>
      </c>
      <c r="K125" s="156" t="s">
        <v>456</v>
      </c>
      <c r="M125" s="155" t="s">
        <v>442</v>
      </c>
      <c r="N125" s="159" t="s">
        <v>471</v>
      </c>
      <c r="O125" s="155" t="s">
        <v>345</v>
      </c>
      <c r="P125" s="155" t="s">
        <v>345</v>
      </c>
      <c r="Q125" s="159" t="s">
        <v>594</v>
      </c>
      <c r="S125" s="159" t="s">
        <v>506</v>
      </c>
      <c r="T125" s="160">
        <v>230</v>
      </c>
    </row>
    <row r="126" spans="1:26">
      <c r="A126" s="155" t="s">
        <v>595</v>
      </c>
      <c r="B126" s="156">
        <v>2</v>
      </c>
      <c r="C126" s="157" t="s">
        <v>440</v>
      </c>
      <c r="H126" s="157" t="s">
        <v>440</v>
      </c>
      <c r="J126" s="158" t="s">
        <v>440</v>
      </c>
      <c r="K126" s="156" t="s">
        <v>470</v>
      </c>
      <c r="M126" s="155" t="s">
        <v>442</v>
      </c>
      <c r="N126" s="159" t="s">
        <v>447</v>
      </c>
      <c r="O126" s="155" t="s">
        <v>345</v>
      </c>
      <c r="P126" s="155" t="s">
        <v>345</v>
      </c>
      <c r="Q126" s="159" t="s">
        <v>345</v>
      </c>
      <c r="R126" s="155" t="s">
        <v>345</v>
      </c>
      <c r="S126" s="159" t="s">
        <v>460</v>
      </c>
      <c r="T126" s="155">
        <v>231</v>
      </c>
      <c r="W126" s="155">
        <v>24</v>
      </c>
      <c r="X126" s="155">
        <v>32</v>
      </c>
      <c r="Z126" s="155">
        <v>44</v>
      </c>
    </row>
    <row r="127" spans="1:26">
      <c r="A127" s="155" t="s">
        <v>596</v>
      </c>
      <c r="B127" s="156">
        <v>2</v>
      </c>
      <c r="E127" s="157" t="s">
        <v>440</v>
      </c>
      <c r="H127" s="157" t="s">
        <v>440</v>
      </c>
      <c r="J127" s="158" t="s">
        <v>440</v>
      </c>
      <c r="K127" s="156" t="s">
        <v>441</v>
      </c>
      <c r="M127" s="155" t="s">
        <v>442</v>
      </c>
      <c r="N127" s="159" t="s">
        <v>443</v>
      </c>
      <c r="O127" s="155" t="s">
        <v>345</v>
      </c>
      <c r="P127" s="155" t="s">
        <v>345</v>
      </c>
      <c r="Q127" s="159" t="s">
        <v>345</v>
      </c>
      <c r="R127" s="155" t="s">
        <v>345</v>
      </c>
      <c r="S127" s="159" t="s">
        <v>460</v>
      </c>
      <c r="Y127" s="155">
        <v>17</v>
      </c>
    </row>
    <row r="128" spans="1:26">
      <c r="A128" s="155" t="s">
        <v>597</v>
      </c>
      <c r="B128" s="156">
        <v>2</v>
      </c>
      <c r="E128" s="157" t="s">
        <v>440</v>
      </c>
      <c r="H128" s="157" t="s">
        <v>440</v>
      </c>
      <c r="I128" s="157" t="s">
        <v>440</v>
      </c>
      <c r="J128" s="158" t="s">
        <v>440</v>
      </c>
      <c r="K128" s="156" t="s">
        <v>456</v>
      </c>
      <c r="M128" s="155" t="s">
        <v>442</v>
      </c>
      <c r="N128" s="159" t="s">
        <v>598</v>
      </c>
      <c r="O128" s="155" t="s">
        <v>345</v>
      </c>
      <c r="P128" s="155" t="s">
        <v>98</v>
      </c>
      <c r="Q128" s="159" t="s">
        <v>98</v>
      </c>
      <c r="R128" s="155" t="s">
        <v>345</v>
      </c>
      <c r="S128" s="159" t="s">
        <v>460</v>
      </c>
      <c r="Y128" s="155">
        <v>17</v>
      </c>
    </row>
    <row r="129" spans="1:26">
      <c r="A129" s="155" t="s">
        <v>599</v>
      </c>
      <c r="B129" s="156">
        <v>2</v>
      </c>
      <c r="C129" s="157" t="s">
        <v>440</v>
      </c>
      <c r="D129" s="157" t="s">
        <v>440</v>
      </c>
      <c r="E129" s="157" t="s">
        <v>440</v>
      </c>
      <c r="H129" s="157" t="s">
        <v>440</v>
      </c>
      <c r="K129" s="156" t="s">
        <v>456</v>
      </c>
      <c r="M129" s="155" t="s">
        <v>442</v>
      </c>
      <c r="N129" s="159" t="s">
        <v>471</v>
      </c>
      <c r="O129" s="155" t="s">
        <v>345</v>
      </c>
      <c r="P129" s="155" t="s">
        <v>345</v>
      </c>
      <c r="Q129" s="159" t="s">
        <v>345</v>
      </c>
      <c r="R129" s="155" t="s">
        <v>345</v>
      </c>
      <c r="S129" s="159" t="s">
        <v>473</v>
      </c>
      <c r="T129" s="161">
        <v>237</v>
      </c>
    </row>
    <row r="130" spans="1:26">
      <c r="A130" s="155" t="s">
        <v>600</v>
      </c>
      <c r="B130" s="156">
        <v>2</v>
      </c>
      <c r="H130" s="157" t="s">
        <v>440</v>
      </c>
      <c r="J130" s="158" t="s">
        <v>440</v>
      </c>
      <c r="K130" s="156" t="s">
        <v>456</v>
      </c>
      <c r="M130" s="155" t="s">
        <v>442</v>
      </c>
      <c r="N130" s="159" t="s">
        <v>462</v>
      </c>
      <c r="O130" s="155" t="s">
        <v>345</v>
      </c>
      <c r="P130" s="155" t="s">
        <v>345</v>
      </c>
      <c r="Q130" s="159" t="s">
        <v>594</v>
      </c>
      <c r="R130" s="155" t="s">
        <v>345</v>
      </c>
      <c r="S130" s="159" t="s">
        <v>460</v>
      </c>
      <c r="T130" s="155">
        <v>237</v>
      </c>
      <c r="X130" s="155">
        <v>33</v>
      </c>
      <c r="Z130" s="155">
        <v>45</v>
      </c>
    </row>
    <row r="131" spans="1:26">
      <c r="A131" s="155" t="s">
        <v>601</v>
      </c>
      <c r="B131" s="156">
        <v>2</v>
      </c>
      <c r="G131" s="157" t="s">
        <v>440</v>
      </c>
      <c r="K131" s="156" t="s">
        <v>441</v>
      </c>
      <c r="M131" s="155" t="s">
        <v>478</v>
      </c>
      <c r="N131" s="159" t="s">
        <v>447</v>
      </c>
      <c r="O131" s="155" t="s">
        <v>345</v>
      </c>
      <c r="P131" s="155" t="s">
        <v>98</v>
      </c>
      <c r="Q131" s="159" t="s">
        <v>98</v>
      </c>
      <c r="R131" s="155" t="s">
        <v>345</v>
      </c>
      <c r="S131" s="159" t="s">
        <v>460</v>
      </c>
      <c r="T131" s="161">
        <v>237</v>
      </c>
    </row>
    <row r="132" spans="1:26">
      <c r="A132" s="155" t="s">
        <v>602</v>
      </c>
      <c r="B132" s="156">
        <v>2</v>
      </c>
      <c r="C132" s="157" t="s">
        <v>440</v>
      </c>
      <c r="I132" s="157" t="s">
        <v>440</v>
      </c>
      <c r="K132" s="156" t="s">
        <v>466</v>
      </c>
      <c r="M132" s="155" t="s">
        <v>442</v>
      </c>
      <c r="N132" s="159" t="s">
        <v>443</v>
      </c>
      <c r="O132" s="155" t="s">
        <v>345</v>
      </c>
      <c r="P132" s="155" t="s">
        <v>345</v>
      </c>
      <c r="Q132" s="159" t="s">
        <v>98</v>
      </c>
      <c r="S132" s="159" t="s">
        <v>460</v>
      </c>
      <c r="T132" s="161">
        <v>238</v>
      </c>
    </row>
    <row r="133" spans="1:26">
      <c r="A133" s="155" t="s">
        <v>603</v>
      </c>
      <c r="B133" s="156">
        <v>2</v>
      </c>
      <c r="F133" s="157" t="s">
        <v>440</v>
      </c>
      <c r="K133" s="156" t="s">
        <v>441</v>
      </c>
      <c r="M133" s="155" t="s">
        <v>604</v>
      </c>
      <c r="N133" s="159" t="s">
        <v>462</v>
      </c>
      <c r="O133" s="155" t="s">
        <v>345</v>
      </c>
      <c r="P133" s="155" t="s">
        <v>345</v>
      </c>
      <c r="Q133" s="159" t="s">
        <v>98</v>
      </c>
      <c r="S133" s="159" t="s">
        <v>444</v>
      </c>
      <c r="T133" s="161">
        <v>240</v>
      </c>
    </row>
    <row r="134" spans="1:26">
      <c r="A134" s="155" t="s">
        <v>605</v>
      </c>
      <c r="B134" s="156">
        <v>2</v>
      </c>
      <c r="D134" s="157" t="s">
        <v>440</v>
      </c>
      <c r="E134" s="157" t="s">
        <v>440</v>
      </c>
      <c r="G134" s="157" t="s">
        <v>440</v>
      </c>
      <c r="K134" s="156" t="s">
        <v>470</v>
      </c>
      <c r="M134" s="155" t="s">
        <v>442</v>
      </c>
      <c r="N134" s="159" t="s">
        <v>454</v>
      </c>
      <c r="O134" s="155" t="s">
        <v>345</v>
      </c>
      <c r="P134" s="155" t="s">
        <v>345</v>
      </c>
      <c r="Q134" s="159" t="s">
        <v>98</v>
      </c>
      <c r="S134" s="159" t="s">
        <v>444</v>
      </c>
      <c r="T134" s="161">
        <v>241</v>
      </c>
    </row>
    <row r="135" spans="1:26">
      <c r="A135" s="155" t="s">
        <v>606</v>
      </c>
      <c r="B135" s="156">
        <v>2</v>
      </c>
      <c r="E135" s="157" t="s">
        <v>440</v>
      </c>
      <c r="K135" s="156" t="s">
        <v>450</v>
      </c>
      <c r="M135" s="155" t="s">
        <v>478</v>
      </c>
      <c r="N135" s="159" t="s">
        <v>447</v>
      </c>
      <c r="O135" s="155" t="s">
        <v>345</v>
      </c>
      <c r="P135" s="155" t="s">
        <v>345</v>
      </c>
      <c r="Q135" s="159" t="s">
        <v>345</v>
      </c>
      <c r="R135" s="155" t="s">
        <v>345</v>
      </c>
      <c r="S135" s="159" t="s">
        <v>489</v>
      </c>
      <c r="T135" s="155">
        <v>242</v>
      </c>
      <c r="Z135" s="155">
        <v>46</v>
      </c>
    </row>
    <row r="136" spans="1:26">
      <c r="A136" s="155" t="s">
        <v>607</v>
      </c>
      <c r="B136" s="156">
        <v>2</v>
      </c>
      <c r="E136" s="157" t="s">
        <v>440</v>
      </c>
      <c r="J136" s="158" t="s">
        <v>440</v>
      </c>
      <c r="K136" s="156" t="s">
        <v>441</v>
      </c>
      <c r="M136" s="155" t="s">
        <v>442</v>
      </c>
      <c r="N136" s="159" t="s">
        <v>443</v>
      </c>
      <c r="O136" s="155" t="s">
        <v>345</v>
      </c>
      <c r="P136" s="155" t="s">
        <v>345</v>
      </c>
      <c r="Q136" s="159" t="s">
        <v>345</v>
      </c>
      <c r="R136" s="155" t="s">
        <v>345</v>
      </c>
      <c r="S136" s="159" t="s">
        <v>460</v>
      </c>
      <c r="T136" s="155">
        <v>252</v>
      </c>
      <c r="U136" s="155">
        <v>26</v>
      </c>
      <c r="V136" s="155">
        <v>91</v>
      </c>
    </row>
    <row r="137" spans="1:26">
      <c r="A137" s="155" t="s">
        <v>608</v>
      </c>
      <c r="B137" s="156">
        <v>2</v>
      </c>
      <c r="D137" s="157" t="s">
        <v>440</v>
      </c>
      <c r="J137" s="158" t="s">
        <v>440</v>
      </c>
      <c r="K137" s="156" t="s">
        <v>453</v>
      </c>
      <c r="L137" s="156" t="s">
        <v>345</v>
      </c>
      <c r="M137" s="155" t="s">
        <v>442</v>
      </c>
      <c r="N137" s="159" t="s">
        <v>471</v>
      </c>
      <c r="O137" s="155" t="s">
        <v>345</v>
      </c>
      <c r="P137" s="155" t="s">
        <v>345</v>
      </c>
      <c r="Q137" s="159" t="s">
        <v>345</v>
      </c>
      <c r="S137" s="159" t="s">
        <v>553</v>
      </c>
      <c r="T137" s="161">
        <v>245</v>
      </c>
    </row>
    <row r="138" spans="1:26">
      <c r="A138" s="155" t="s">
        <v>609</v>
      </c>
      <c r="B138" s="156">
        <v>2</v>
      </c>
      <c r="E138" s="157" t="s">
        <v>440</v>
      </c>
      <c r="H138" s="157" t="s">
        <v>440</v>
      </c>
      <c r="J138" s="158" t="s">
        <v>440</v>
      </c>
      <c r="K138" s="156" t="s">
        <v>450</v>
      </c>
      <c r="M138" s="155" t="s">
        <v>442</v>
      </c>
      <c r="N138" s="159" t="s">
        <v>447</v>
      </c>
      <c r="O138" s="155" t="s">
        <v>345</v>
      </c>
      <c r="P138" s="155" t="s">
        <v>345</v>
      </c>
      <c r="Q138" s="159" t="s">
        <v>345</v>
      </c>
      <c r="R138" s="155" t="s">
        <v>345</v>
      </c>
      <c r="S138" s="159" t="s">
        <v>460</v>
      </c>
      <c r="T138" s="155">
        <v>248</v>
      </c>
      <c r="W138" s="155">
        <v>26</v>
      </c>
      <c r="Z138" s="155">
        <v>48</v>
      </c>
    </row>
    <row r="139" spans="1:26">
      <c r="A139" s="155" t="s">
        <v>610</v>
      </c>
      <c r="B139" s="156">
        <v>2</v>
      </c>
      <c r="C139" s="157" t="s">
        <v>440</v>
      </c>
      <c r="E139" s="157" t="s">
        <v>440</v>
      </c>
      <c r="K139" s="156" t="s">
        <v>456</v>
      </c>
      <c r="M139" s="155" t="s">
        <v>442</v>
      </c>
      <c r="N139" s="159" t="s">
        <v>443</v>
      </c>
      <c r="O139" s="155" t="s">
        <v>345</v>
      </c>
      <c r="P139" s="155" t="s">
        <v>345</v>
      </c>
      <c r="Q139" s="159" t="s">
        <v>345</v>
      </c>
      <c r="R139" s="155" t="s">
        <v>345</v>
      </c>
      <c r="S139" s="159" t="s">
        <v>460</v>
      </c>
      <c r="T139" s="160">
        <v>250</v>
      </c>
      <c r="Z139" s="155">
        <v>48</v>
      </c>
    </row>
    <row r="140" spans="1:26">
      <c r="A140" s="155" t="s">
        <v>611</v>
      </c>
      <c r="B140" s="156">
        <v>2</v>
      </c>
      <c r="C140" s="157" t="s">
        <v>440</v>
      </c>
      <c r="D140" s="157" t="s">
        <v>440</v>
      </c>
      <c r="E140" s="157" t="s">
        <v>440</v>
      </c>
      <c r="H140" s="157" t="s">
        <v>440</v>
      </c>
      <c r="I140" s="157" t="s">
        <v>440</v>
      </c>
      <c r="J140" s="158" t="s">
        <v>440</v>
      </c>
      <c r="K140" s="156" t="s">
        <v>466</v>
      </c>
      <c r="M140" s="155" t="s">
        <v>442</v>
      </c>
      <c r="N140" s="159" t="s">
        <v>443</v>
      </c>
      <c r="O140" s="155" t="s">
        <v>345</v>
      </c>
      <c r="P140" s="155" t="s">
        <v>345</v>
      </c>
      <c r="Q140" s="159" t="s">
        <v>345</v>
      </c>
      <c r="R140" s="155" t="s">
        <v>345</v>
      </c>
      <c r="S140" s="159" t="s">
        <v>460</v>
      </c>
      <c r="T140" s="155">
        <v>251</v>
      </c>
      <c r="U140" s="155">
        <v>27</v>
      </c>
      <c r="V140" s="155">
        <v>93</v>
      </c>
    </row>
    <row r="141" spans="1:26">
      <c r="A141" s="155" t="s">
        <v>612</v>
      </c>
      <c r="B141" s="156">
        <v>2</v>
      </c>
      <c r="C141" s="157" t="s">
        <v>440</v>
      </c>
      <c r="H141" s="157" t="s">
        <v>440</v>
      </c>
      <c r="I141" s="157" t="s">
        <v>440</v>
      </c>
      <c r="J141" s="158" t="s">
        <v>440</v>
      </c>
      <c r="K141" s="156" t="s">
        <v>482</v>
      </c>
      <c r="M141" s="155" t="s">
        <v>442</v>
      </c>
      <c r="N141" s="159" t="s">
        <v>471</v>
      </c>
      <c r="O141" s="155" t="s">
        <v>345</v>
      </c>
      <c r="P141" s="155" t="s">
        <v>345</v>
      </c>
      <c r="Q141" s="159" t="s">
        <v>345</v>
      </c>
      <c r="R141" s="155" t="s">
        <v>345</v>
      </c>
      <c r="S141" s="159" t="s">
        <v>473</v>
      </c>
      <c r="T141" s="155">
        <v>254</v>
      </c>
      <c r="U141" s="155">
        <v>27</v>
      </c>
      <c r="V141" s="155">
        <v>95</v>
      </c>
    </row>
    <row r="142" spans="1:26">
      <c r="A142" s="155" t="s">
        <v>613</v>
      </c>
      <c r="B142" s="156">
        <v>2</v>
      </c>
      <c r="C142" s="157" t="s">
        <v>440</v>
      </c>
      <c r="H142" s="157" t="s">
        <v>440</v>
      </c>
      <c r="J142" s="158" t="s">
        <v>440</v>
      </c>
      <c r="K142" s="156" t="s">
        <v>456</v>
      </c>
      <c r="M142" s="155" t="s">
        <v>442</v>
      </c>
      <c r="N142" s="159" t="s">
        <v>443</v>
      </c>
      <c r="O142" s="155" t="s">
        <v>345</v>
      </c>
      <c r="P142" s="155" t="s">
        <v>98</v>
      </c>
      <c r="Q142" s="159" t="s">
        <v>98</v>
      </c>
      <c r="S142" s="159" t="s">
        <v>444</v>
      </c>
      <c r="T142" s="155">
        <v>254</v>
      </c>
      <c r="V142" s="155">
        <v>95</v>
      </c>
    </row>
    <row r="143" spans="1:26">
      <c r="A143" s="155" t="s">
        <v>614</v>
      </c>
      <c r="B143" s="156">
        <v>2</v>
      </c>
      <c r="C143" s="157" t="s">
        <v>440</v>
      </c>
      <c r="D143" s="157" t="s">
        <v>440</v>
      </c>
      <c r="E143" s="157" t="s">
        <v>440</v>
      </c>
      <c r="F143" s="157" t="s">
        <v>440</v>
      </c>
      <c r="G143" s="157" t="s">
        <v>440</v>
      </c>
      <c r="K143" s="156" t="s">
        <v>446</v>
      </c>
      <c r="M143" s="155" t="s">
        <v>442</v>
      </c>
      <c r="N143" s="159" t="s">
        <v>471</v>
      </c>
      <c r="O143" s="155" t="s">
        <v>345</v>
      </c>
      <c r="P143" s="155" t="s">
        <v>345</v>
      </c>
      <c r="Q143" s="159" t="s">
        <v>98</v>
      </c>
      <c r="S143" s="159" t="s">
        <v>444</v>
      </c>
      <c r="T143" s="155">
        <v>255</v>
      </c>
      <c r="U143" s="155">
        <v>27</v>
      </c>
      <c r="V143" s="155">
        <v>95</v>
      </c>
    </row>
    <row r="144" spans="1:26">
      <c r="A144" s="155" t="s">
        <v>615</v>
      </c>
      <c r="B144" s="156">
        <v>2</v>
      </c>
      <c r="H144" s="157" t="s">
        <v>440</v>
      </c>
      <c r="J144" s="158" t="s">
        <v>440</v>
      </c>
      <c r="K144" s="156" t="s">
        <v>456</v>
      </c>
      <c r="M144" s="155" t="s">
        <v>442</v>
      </c>
      <c r="N144" s="159" t="s">
        <v>443</v>
      </c>
      <c r="O144" s="155" t="s">
        <v>345</v>
      </c>
      <c r="P144" s="155" t="s">
        <v>345</v>
      </c>
      <c r="Q144" s="159" t="s">
        <v>345</v>
      </c>
      <c r="R144" s="155" t="s">
        <v>345</v>
      </c>
      <c r="S144" s="159" t="s">
        <v>489</v>
      </c>
      <c r="T144" s="155">
        <v>255</v>
      </c>
      <c r="V144" s="155">
        <v>95</v>
      </c>
    </row>
    <row r="145" spans="1:26">
      <c r="A145" s="155" t="s">
        <v>616</v>
      </c>
      <c r="B145" s="156">
        <v>2</v>
      </c>
      <c r="C145" s="157" t="s">
        <v>440</v>
      </c>
      <c r="E145" s="157" t="s">
        <v>440</v>
      </c>
      <c r="G145" s="157" t="s">
        <v>440</v>
      </c>
      <c r="K145" s="156" t="s">
        <v>470</v>
      </c>
      <c r="L145" s="156" t="s">
        <v>345</v>
      </c>
      <c r="M145" s="155" t="s">
        <v>442</v>
      </c>
      <c r="N145" s="159" t="s">
        <v>447</v>
      </c>
      <c r="O145" s="155" t="s">
        <v>345</v>
      </c>
      <c r="P145" s="155" t="s">
        <v>345</v>
      </c>
      <c r="Q145" s="159" t="s">
        <v>345</v>
      </c>
      <c r="S145" s="159" t="s">
        <v>444</v>
      </c>
      <c r="T145" s="160">
        <v>256</v>
      </c>
    </row>
    <row r="146" spans="1:26">
      <c r="A146" s="155" t="s">
        <v>617</v>
      </c>
      <c r="B146" s="156">
        <v>2</v>
      </c>
      <c r="C146" s="157" t="s">
        <v>440</v>
      </c>
      <c r="D146" s="157" t="s">
        <v>440</v>
      </c>
      <c r="E146" s="157" t="s">
        <v>440</v>
      </c>
      <c r="F146" s="157" t="s">
        <v>440</v>
      </c>
      <c r="G146" s="157" t="s">
        <v>440</v>
      </c>
      <c r="J146" s="158" t="s">
        <v>440</v>
      </c>
      <c r="K146" s="156" t="s">
        <v>470</v>
      </c>
      <c r="M146" s="155" t="s">
        <v>442</v>
      </c>
      <c r="N146" s="159" t="s">
        <v>447</v>
      </c>
      <c r="O146" s="155" t="s">
        <v>345</v>
      </c>
      <c r="P146" s="155" t="s">
        <v>345</v>
      </c>
      <c r="Q146" s="159" t="s">
        <v>345</v>
      </c>
      <c r="R146" s="155" t="s">
        <v>345</v>
      </c>
      <c r="S146" s="159" t="s">
        <v>489</v>
      </c>
      <c r="T146" s="161">
        <v>256</v>
      </c>
    </row>
    <row r="147" spans="1:26">
      <c r="A147" s="155" t="s">
        <v>618</v>
      </c>
      <c r="B147" s="156">
        <v>2</v>
      </c>
      <c r="C147" s="157" t="s">
        <v>440</v>
      </c>
      <c r="J147" s="158" t="s">
        <v>440</v>
      </c>
      <c r="K147" s="156" t="s">
        <v>482</v>
      </c>
      <c r="L147" s="156" t="s">
        <v>345</v>
      </c>
      <c r="M147" s="155" t="s">
        <v>457</v>
      </c>
      <c r="N147" s="159" t="s">
        <v>462</v>
      </c>
      <c r="O147" s="155" t="s">
        <v>345</v>
      </c>
      <c r="P147" s="155" t="s">
        <v>345</v>
      </c>
      <c r="Q147" s="159" t="s">
        <v>345</v>
      </c>
      <c r="S147" s="159" t="s">
        <v>580</v>
      </c>
      <c r="T147" s="155">
        <v>257</v>
      </c>
      <c r="X147" s="155">
        <v>35</v>
      </c>
    </row>
    <row r="148" spans="1:26">
      <c r="A148" s="155" t="s">
        <v>619</v>
      </c>
      <c r="B148" s="156">
        <v>2</v>
      </c>
      <c r="F148" s="157" t="s">
        <v>440</v>
      </c>
      <c r="J148" s="158" t="s">
        <v>440</v>
      </c>
      <c r="K148" s="156" t="s">
        <v>456</v>
      </c>
      <c r="M148" s="155" t="s">
        <v>478</v>
      </c>
      <c r="N148" s="159" t="s">
        <v>471</v>
      </c>
      <c r="O148" s="155" t="s">
        <v>345</v>
      </c>
      <c r="P148" s="155" t="s">
        <v>345</v>
      </c>
      <c r="Q148" s="159" t="s">
        <v>98</v>
      </c>
      <c r="R148" s="155" t="s">
        <v>345</v>
      </c>
      <c r="S148" s="159" t="s">
        <v>473</v>
      </c>
      <c r="T148" s="155">
        <v>257</v>
      </c>
      <c r="V148" s="155">
        <v>96</v>
      </c>
    </row>
    <row r="149" spans="1:26">
      <c r="A149" s="155" t="s">
        <v>620</v>
      </c>
      <c r="B149" s="156">
        <v>2</v>
      </c>
      <c r="H149" s="157" t="s">
        <v>440</v>
      </c>
      <c r="J149" s="158" t="s">
        <v>440</v>
      </c>
      <c r="K149" s="156" t="s">
        <v>456</v>
      </c>
      <c r="M149" s="155" t="s">
        <v>442</v>
      </c>
      <c r="N149" s="159" t="s">
        <v>462</v>
      </c>
      <c r="O149" s="155" t="s">
        <v>345</v>
      </c>
      <c r="P149" s="155" t="s">
        <v>345</v>
      </c>
      <c r="Q149" s="159" t="s">
        <v>345</v>
      </c>
      <c r="R149" s="155" t="s">
        <v>345</v>
      </c>
      <c r="S149" s="159" t="s">
        <v>460</v>
      </c>
      <c r="Y149" s="155">
        <v>20</v>
      </c>
    </row>
    <row r="150" spans="1:26">
      <c r="A150" s="155" t="s">
        <v>621</v>
      </c>
      <c r="B150" s="156">
        <v>2</v>
      </c>
      <c r="J150" s="158" t="s">
        <v>440</v>
      </c>
      <c r="K150" s="156" t="s">
        <v>450</v>
      </c>
      <c r="M150" s="155" t="s">
        <v>442</v>
      </c>
      <c r="N150" s="159" t="s">
        <v>519</v>
      </c>
      <c r="O150" s="155" t="s">
        <v>345</v>
      </c>
      <c r="P150" s="155" t="s">
        <v>345</v>
      </c>
      <c r="Q150" s="159" t="s">
        <v>345</v>
      </c>
      <c r="S150" s="159" t="s">
        <v>444</v>
      </c>
      <c r="T150" s="161">
        <v>259</v>
      </c>
      <c r="Z150" s="155">
        <v>50</v>
      </c>
    </row>
    <row r="151" spans="1:26">
      <c r="A151" s="155" t="s">
        <v>622</v>
      </c>
      <c r="B151" s="156">
        <v>2</v>
      </c>
      <c r="H151" s="157" t="s">
        <v>440</v>
      </c>
      <c r="I151" s="157" t="s">
        <v>440</v>
      </c>
      <c r="J151" s="158" t="s">
        <v>440</v>
      </c>
      <c r="K151" s="156" t="s">
        <v>482</v>
      </c>
      <c r="M151" s="155" t="s">
        <v>442</v>
      </c>
      <c r="N151" s="159" t="s">
        <v>447</v>
      </c>
      <c r="O151" s="155" t="s">
        <v>345</v>
      </c>
      <c r="P151" s="155" t="s">
        <v>345</v>
      </c>
      <c r="Q151" s="159" t="s">
        <v>98</v>
      </c>
      <c r="S151" s="159" t="s">
        <v>460</v>
      </c>
      <c r="T151" s="155">
        <v>260</v>
      </c>
      <c r="W151" s="155">
        <v>26</v>
      </c>
      <c r="X151" s="155">
        <v>35</v>
      </c>
      <c r="Z151" s="155">
        <v>50</v>
      </c>
    </row>
    <row r="152" spans="1:26">
      <c r="A152" s="155" t="s">
        <v>623</v>
      </c>
      <c r="B152" s="156">
        <v>2</v>
      </c>
      <c r="H152" s="157" t="s">
        <v>440</v>
      </c>
      <c r="I152" s="157" t="s">
        <v>440</v>
      </c>
      <c r="J152" s="158" t="s">
        <v>440</v>
      </c>
      <c r="K152" s="156" t="s">
        <v>441</v>
      </c>
      <c r="M152" s="155" t="s">
        <v>478</v>
      </c>
      <c r="N152" s="159" t="s">
        <v>447</v>
      </c>
      <c r="O152" s="155" t="s">
        <v>345</v>
      </c>
      <c r="P152" s="155" t="s">
        <v>98</v>
      </c>
      <c r="Q152" s="159" t="s">
        <v>98</v>
      </c>
      <c r="S152" s="159" t="s">
        <v>444</v>
      </c>
      <c r="T152" s="155">
        <v>260</v>
      </c>
      <c r="U152" s="155">
        <v>28</v>
      </c>
      <c r="V152" s="155">
        <v>98</v>
      </c>
    </row>
    <row r="153" spans="1:26">
      <c r="A153" s="155" t="s">
        <v>624</v>
      </c>
      <c r="B153" s="156">
        <v>2</v>
      </c>
      <c r="E153" s="157" t="s">
        <v>440</v>
      </c>
      <c r="K153" s="156" t="s">
        <v>450</v>
      </c>
      <c r="M153" s="155" t="s">
        <v>442</v>
      </c>
      <c r="N153" s="159" t="s">
        <v>454</v>
      </c>
      <c r="O153" s="155" t="s">
        <v>345</v>
      </c>
      <c r="P153" s="155" t="s">
        <v>345</v>
      </c>
      <c r="Q153" s="159" t="s">
        <v>345</v>
      </c>
      <c r="R153" s="155" t="s">
        <v>345</v>
      </c>
      <c r="S153" s="159" t="s">
        <v>460</v>
      </c>
      <c r="T153" s="160">
        <v>261</v>
      </c>
    </row>
    <row r="154" spans="1:26">
      <c r="A154" s="155" t="s">
        <v>625</v>
      </c>
      <c r="B154" s="156">
        <v>2</v>
      </c>
      <c r="J154" s="158" t="s">
        <v>440</v>
      </c>
      <c r="K154" s="156" t="s">
        <v>482</v>
      </c>
      <c r="M154" s="155" t="s">
        <v>442</v>
      </c>
      <c r="N154" s="159" t="s">
        <v>471</v>
      </c>
      <c r="O154" s="155" t="s">
        <v>345</v>
      </c>
      <c r="P154" s="155" t="s">
        <v>345</v>
      </c>
      <c r="Q154" s="159" t="s">
        <v>345</v>
      </c>
      <c r="S154" s="159" t="s">
        <v>508</v>
      </c>
      <c r="T154" s="161">
        <v>263</v>
      </c>
    </row>
    <row r="155" spans="1:26">
      <c r="A155" s="155" t="s">
        <v>626</v>
      </c>
      <c r="B155" s="156">
        <v>2</v>
      </c>
      <c r="E155" s="157" t="s">
        <v>440</v>
      </c>
      <c r="G155" s="157" t="s">
        <v>440</v>
      </c>
      <c r="K155" s="156" t="s">
        <v>446</v>
      </c>
      <c r="M155" s="155" t="s">
        <v>442</v>
      </c>
      <c r="N155" s="159" t="s">
        <v>447</v>
      </c>
      <c r="O155" s="155" t="s">
        <v>345</v>
      </c>
      <c r="P155" s="155" t="s">
        <v>345</v>
      </c>
      <c r="Q155" s="159" t="s">
        <v>345</v>
      </c>
      <c r="R155" s="155" t="s">
        <v>345</v>
      </c>
      <c r="S155" s="159" t="s">
        <v>473</v>
      </c>
      <c r="T155" s="161">
        <v>264</v>
      </c>
    </row>
    <row r="156" spans="1:26">
      <c r="A156" s="155" t="s">
        <v>627</v>
      </c>
      <c r="B156" s="156">
        <v>2</v>
      </c>
      <c r="C156" s="157" t="s">
        <v>440</v>
      </c>
      <c r="H156" s="157" t="s">
        <v>440</v>
      </c>
      <c r="J156" s="158" t="s">
        <v>440</v>
      </c>
      <c r="K156" s="156" t="s">
        <v>482</v>
      </c>
      <c r="M156" s="155" t="s">
        <v>442</v>
      </c>
      <c r="N156" s="159" t="s">
        <v>443</v>
      </c>
      <c r="O156" s="155" t="s">
        <v>345</v>
      </c>
      <c r="P156" s="155" t="s">
        <v>345</v>
      </c>
      <c r="Q156" s="159" t="s">
        <v>345</v>
      </c>
      <c r="R156" s="155" t="s">
        <v>345</v>
      </c>
      <c r="S156" s="159" t="s">
        <v>460</v>
      </c>
      <c r="T156" s="155">
        <v>264</v>
      </c>
      <c r="W156" s="155">
        <v>27</v>
      </c>
      <c r="X156" s="155">
        <v>36</v>
      </c>
      <c r="Z156" s="155">
        <v>51</v>
      </c>
    </row>
    <row r="157" spans="1:26">
      <c r="A157" s="155" t="s">
        <v>628</v>
      </c>
      <c r="B157" s="156">
        <v>2</v>
      </c>
      <c r="D157" s="157" t="s">
        <v>440</v>
      </c>
      <c r="K157" s="156" t="s">
        <v>450</v>
      </c>
      <c r="M157" s="155" t="s">
        <v>604</v>
      </c>
      <c r="N157" s="159" t="s">
        <v>462</v>
      </c>
      <c r="O157" s="155" t="s">
        <v>345</v>
      </c>
      <c r="P157" s="155" t="s">
        <v>98</v>
      </c>
      <c r="Q157" s="159" t="s">
        <v>98</v>
      </c>
      <c r="S157" s="159" t="s">
        <v>444</v>
      </c>
      <c r="T157" s="155">
        <v>267</v>
      </c>
      <c r="U157" s="155">
        <v>28</v>
      </c>
      <c r="V157" s="155">
        <v>98</v>
      </c>
    </row>
    <row r="158" spans="1:26">
      <c r="A158" s="155" t="s">
        <v>629</v>
      </c>
      <c r="B158" s="156">
        <v>2</v>
      </c>
      <c r="D158" s="157" t="s">
        <v>440</v>
      </c>
      <c r="E158" s="157" t="s">
        <v>440</v>
      </c>
      <c r="F158" s="157" t="s">
        <v>440</v>
      </c>
      <c r="G158" s="157" t="s">
        <v>440</v>
      </c>
      <c r="K158" s="156" t="s">
        <v>446</v>
      </c>
      <c r="M158" s="155" t="s">
        <v>442</v>
      </c>
      <c r="N158" s="159" t="s">
        <v>471</v>
      </c>
      <c r="O158" s="155" t="s">
        <v>345</v>
      </c>
      <c r="P158" s="155" t="s">
        <v>345</v>
      </c>
      <c r="Q158" s="159" t="s">
        <v>98</v>
      </c>
      <c r="S158" s="159" t="s">
        <v>473</v>
      </c>
      <c r="T158" s="160">
        <v>270</v>
      </c>
    </row>
    <row r="159" spans="1:26">
      <c r="A159" s="155" t="s">
        <v>630</v>
      </c>
      <c r="B159" s="156">
        <v>2</v>
      </c>
      <c r="C159" s="157" t="s">
        <v>440</v>
      </c>
      <c r="H159" s="157" t="s">
        <v>440</v>
      </c>
      <c r="J159" s="158" t="s">
        <v>440</v>
      </c>
      <c r="K159" s="156" t="s">
        <v>456</v>
      </c>
      <c r="M159" s="155" t="s">
        <v>442</v>
      </c>
      <c r="N159" s="159" t="s">
        <v>443</v>
      </c>
      <c r="O159" s="155" t="s">
        <v>345</v>
      </c>
      <c r="P159" s="155" t="s">
        <v>345</v>
      </c>
      <c r="Q159" s="159" t="s">
        <v>98</v>
      </c>
      <c r="S159" s="159" t="s">
        <v>444</v>
      </c>
      <c r="Y159" s="155">
        <v>21</v>
      </c>
    </row>
    <row r="160" spans="1:26">
      <c r="A160" s="155" t="s">
        <v>631</v>
      </c>
      <c r="B160" s="156">
        <v>2</v>
      </c>
      <c r="I160" s="157" t="s">
        <v>440</v>
      </c>
      <c r="J160" s="158" t="s">
        <v>440</v>
      </c>
      <c r="K160" s="156" t="s">
        <v>453</v>
      </c>
      <c r="M160" s="155" t="s">
        <v>442</v>
      </c>
      <c r="N160" s="159" t="s">
        <v>443</v>
      </c>
      <c r="O160" s="155" t="s">
        <v>345</v>
      </c>
      <c r="P160" s="155" t="s">
        <v>345</v>
      </c>
      <c r="Q160" s="159" t="s">
        <v>98</v>
      </c>
      <c r="R160" s="155" t="s">
        <v>345</v>
      </c>
      <c r="S160" s="159" t="s">
        <v>460</v>
      </c>
      <c r="T160" s="161">
        <v>271</v>
      </c>
    </row>
    <row r="161" spans="1:26">
      <c r="A161" s="155" t="s">
        <v>632</v>
      </c>
      <c r="B161" s="156">
        <v>2</v>
      </c>
      <c r="J161" s="158" t="s">
        <v>440</v>
      </c>
      <c r="K161" s="156" t="s">
        <v>456</v>
      </c>
      <c r="M161" s="155" t="s">
        <v>442</v>
      </c>
      <c r="N161" s="159" t="s">
        <v>471</v>
      </c>
      <c r="O161" s="155" t="s">
        <v>345</v>
      </c>
      <c r="P161" s="155" t="s">
        <v>345</v>
      </c>
      <c r="Q161" s="159" t="s">
        <v>345</v>
      </c>
      <c r="S161" s="159" t="s">
        <v>473</v>
      </c>
      <c r="T161" s="155">
        <v>272</v>
      </c>
    </row>
    <row r="162" spans="1:26">
      <c r="A162" s="155" t="s">
        <v>633</v>
      </c>
      <c r="B162" s="156">
        <v>2</v>
      </c>
      <c r="H162" s="157" t="s">
        <v>440</v>
      </c>
      <c r="J162" s="158" t="s">
        <v>440</v>
      </c>
      <c r="K162" s="156" t="s">
        <v>450</v>
      </c>
      <c r="M162" s="155" t="s">
        <v>442</v>
      </c>
      <c r="N162" s="159" t="s">
        <v>454</v>
      </c>
      <c r="O162" s="155" t="s">
        <v>345</v>
      </c>
      <c r="P162" s="155" t="s">
        <v>345</v>
      </c>
      <c r="Q162" s="159" t="s">
        <v>98</v>
      </c>
      <c r="S162" s="159" t="s">
        <v>444</v>
      </c>
      <c r="T162" s="155">
        <v>273</v>
      </c>
      <c r="W162" s="155">
        <v>27</v>
      </c>
      <c r="Z162" s="155">
        <v>52</v>
      </c>
    </row>
    <row r="163" spans="1:26">
      <c r="A163" s="155" t="s">
        <v>634</v>
      </c>
      <c r="B163" s="156">
        <v>2</v>
      </c>
      <c r="C163" s="157" t="s">
        <v>440</v>
      </c>
      <c r="H163" s="157" t="s">
        <v>440</v>
      </c>
      <c r="J163" s="158" t="s">
        <v>440</v>
      </c>
      <c r="K163" s="156" t="s">
        <v>470</v>
      </c>
      <c r="M163" s="155" t="s">
        <v>442</v>
      </c>
      <c r="N163" s="159" t="s">
        <v>447</v>
      </c>
      <c r="O163" s="155" t="s">
        <v>345</v>
      </c>
      <c r="P163" s="155" t="s">
        <v>345</v>
      </c>
      <c r="Q163" s="159" t="s">
        <v>345</v>
      </c>
      <c r="S163" s="159" t="s">
        <v>473</v>
      </c>
      <c r="T163" s="155">
        <v>274</v>
      </c>
      <c r="X163" s="155">
        <v>36</v>
      </c>
    </row>
    <row r="164" spans="1:26">
      <c r="A164" s="155" t="s">
        <v>635</v>
      </c>
      <c r="B164" s="156">
        <v>2</v>
      </c>
      <c r="C164" s="157" t="s">
        <v>440</v>
      </c>
      <c r="H164" s="157" t="s">
        <v>440</v>
      </c>
      <c r="I164" s="157" t="s">
        <v>440</v>
      </c>
      <c r="J164" s="158" t="s">
        <v>440</v>
      </c>
      <c r="K164" s="156" t="s">
        <v>450</v>
      </c>
      <c r="M164" s="155" t="s">
        <v>442</v>
      </c>
      <c r="N164" s="159" t="s">
        <v>443</v>
      </c>
      <c r="O164" s="155" t="s">
        <v>345</v>
      </c>
      <c r="P164" s="155" t="s">
        <v>345</v>
      </c>
      <c r="Q164" s="159" t="s">
        <v>345</v>
      </c>
      <c r="S164" s="159" t="s">
        <v>444</v>
      </c>
      <c r="T164" s="155">
        <v>275</v>
      </c>
      <c r="V164" s="155">
        <v>100</v>
      </c>
    </row>
    <row r="165" spans="1:26">
      <c r="A165" s="155" t="s">
        <v>636</v>
      </c>
      <c r="B165" s="156">
        <v>2</v>
      </c>
      <c r="C165" s="157" t="s">
        <v>440</v>
      </c>
      <c r="D165" s="157" t="s">
        <v>440</v>
      </c>
      <c r="G165" s="157" t="s">
        <v>440</v>
      </c>
      <c r="K165" s="156" t="s">
        <v>482</v>
      </c>
      <c r="L165" s="156" t="s">
        <v>345</v>
      </c>
      <c r="M165" s="155" t="s">
        <v>442</v>
      </c>
      <c r="N165" s="159" t="s">
        <v>454</v>
      </c>
      <c r="O165" s="155" t="s">
        <v>345</v>
      </c>
      <c r="P165" s="155" t="s">
        <v>345</v>
      </c>
      <c r="Q165" s="159" t="s">
        <v>98</v>
      </c>
      <c r="R165" s="155" t="s">
        <v>345</v>
      </c>
      <c r="S165" s="159" t="s">
        <v>489</v>
      </c>
      <c r="T165" s="155">
        <v>275</v>
      </c>
      <c r="U165" s="155">
        <v>29</v>
      </c>
      <c r="V165" s="155">
        <v>101</v>
      </c>
    </row>
    <row r="166" spans="1:26">
      <c r="A166" s="155" t="s">
        <v>637</v>
      </c>
      <c r="B166" s="156">
        <v>2</v>
      </c>
      <c r="C166" s="157" t="s">
        <v>440</v>
      </c>
      <c r="E166" s="157" t="s">
        <v>440</v>
      </c>
      <c r="J166" s="158" t="s">
        <v>440</v>
      </c>
      <c r="K166" s="156" t="s">
        <v>456</v>
      </c>
      <c r="L166" s="156" t="s">
        <v>345</v>
      </c>
      <c r="M166" s="155" t="s">
        <v>442</v>
      </c>
      <c r="N166" s="159" t="s">
        <v>638</v>
      </c>
      <c r="O166" s="155" t="s">
        <v>345</v>
      </c>
      <c r="P166" s="155" t="s">
        <v>345</v>
      </c>
      <c r="Q166" s="159" t="s">
        <v>98</v>
      </c>
      <c r="R166" s="155" t="s">
        <v>345</v>
      </c>
      <c r="S166" s="159" t="s">
        <v>473</v>
      </c>
      <c r="Y166" s="155">
        <v>22</v>
      </c>
    </row>
    <row r="167" spans="1:26">
      <c r="A167" s="155" t="s">
        <v>639</v>
      </c>
      <c r="B167" s="156">
        <v>2</v>
      </c>
      <c r="H167" s="157" t="s">
        <v>440</v>
      </c>
      <c r="J167" s="158" t="s">
        <v>440</v>
      </c>
      <c r="K167" s="156" t="s">
        <v>450</v>
      </c>
      <c r="M167" s="155" t="s">
        <v>442</v>
      </c>
      <c r="N167" s="159" t="s">
        <v>519</v>
      </c>
      <c r="O167" s="155" t="s">
        <v>345</v>
      </c>
      <c r="P167" s="155" t="s">
        <v>345</v>
      </c>
      <c r="Q167" s="159" t="s">
        <v>345</v>
      </c>
      <c r="S167" s="159" t="s">
        <v>444</v>
      </c>
      <c r="Y167" s="155">
        <v>22</v>
      </c>
    </row>
    <row r="168" spans="1:26">
      <c r="A168" s="155" t="s">
        <v>640</v>
      </c>
      <c r="B168" s="156">
        <v>2</v>
      </c>
      <c r="H168" s="157" t="s">
        <v>440</v>
      </c>
      <c r="I168" s="157" t="s">
        <v>440</v>
      </c>
      <c r="J168" s="158" t="s">
        <v>440</v>
      </c>
      <c r="K168" s="156" t="s">
        <v>456</v>
      </c>
      <c r="M168" s="155" t="s">
        <v>442</v>
      </c>
      <c r="N168" s="159" t="s">
        <v>471</v>
      </c>
      <c r="O168" s="155" t="s">
        <v>345</v>
      </c>
      <c r="P168" s="155" t="s">
        <v>345</v>
      </c>
      <c r="Q168" s="159" t="s">
        <v>345</v>
      </c>
      <c r="R168" s="155" t="s">
        <v>345</v>
      </c>
      <c r="S168" s="159" t="s">
        <v>473</v>
      </c>
      <c r="T168" s="155">
        <v>277</v>
      </c>
      <c r="U168" s="155">
        <v>30</v>
      </c>
      <c r="V168" s="155">
        <v>102</v>
      </c>
    </row>
    <row r="169" spans="1:26">
      <c r="A169" s="155" t="s">
        <v>641</v>
      </c>
      <c r="B169" s="156">
        <v>2</v>
      </c>
      <c r="E169" s="157" t="s">
        <v>440</v>
      </c>
      <c r="G169" s="157" t="s">
        <v>440</v>
      </c>
      <c r="K169" s="156" t="s">
        <v>456</v>
      </c>
      <c r="M169" s="155" t="s">
        <v>442</v>
      </c>
      <c r="N169" s="159" t="s">
        <v>516</v>
      </c>
      <c r="O169" s="155" t="s">
        <v>345</v>
      </c>
      <c r="P169" s="155" t="s">
        <v>345</v>
      </c>
      <c r="Q169" s="159" t="s">
        <v>345</v>
      </c>
      <c r="R169" s="155" t="s">
        <v>345</v>
      </c>
      <c r="S169" s="159" t="s">
        <v>489</v>
      </c>
      <c r="T169" s="155">
        <v>277</v>
      </c>
      <c r="W169" s="155">
        <v>28</v>
      </c>
      <c r="Z169" s="155">
        <v>54</v>
      </c>
    </row>
    <row r="170" spans="1:26">
      <c r="A170" s="155" t="s">
        <v>642</v>
      </c>
      <c r="B170" s="156">
        <v>2</v>
      </c>
      <c r="D170" s="157" t="s">
        <v>440</v>
      </c>
      <c r="K170" s="156" t="s">
        <v>450</v>
      </c>
      <c r="M170" s="155" t="s">
        <v>478</v>
      </c>
      <c r="N170" s="159" t="s">
        <v>443</v>
      </c>
      <c r="O170" s="155" t="s">
        <v>345</v>
      </c>
      <c r="P170" s="155" t="s">
        <v>345</v>
      </c>
      <c r="Q170" s="159" t="s">
        <v>98</v>
      </c>
      <c r="S170" s="159" t="s">
        <v>460</v>
      </c>
      <c r="T170" s="155">
        <v>278</v>
      </c>
      <c r="U170" s="155">
        <v>30</v>
      </c>
      <c r="V170" s="155">
        <v>102</v>
      </c>
    </row>
    <row r="171" spans="1:26">
      <c r="A171" s="155" t="s">
        <v>643</v>
      </c>
      <c r="B171" s="156">
        <v>2</v>
      </c>
      <c r="C171" s="157" t="s">
        <v>440</v>
      </c>
      <c r="H171" s="157" t="s">
        <v>440</v>
      </c>
      <c r="I171" s="157" t="s">
        <v>440</v>
      </c>
      <c r="J171" s="158" t="s">
        <v>440</v>
      </c>
      <c r="K171" s="156" t="s">
        <v>466</v>
      </c>
      <c r="M171" s="155" t="s">
        <v>442</v>
      </c>
      <c r="N171" s="159" t="s">
        <v>462</v>
      </c>
      <c r="O171" s="155" t="s">
        <v>345</v>
      </c>
      <c r="P171" s="155" t="s">
        <v>98</v>
      </c>
      <c r="Q171" s="159" t="s">
        <v>345</v>
      </c>
      <c r="R171" s="155" t="s">
        <v>345</v>
      </c>
      <c r="S171" s="159" t="s">
        <v>506</v>
      </c>
      <c r="T171" s="155">
        <v>279</v>
      </c>
      <c r="U171" s="155">
        <v>30</v>
      </c>
      <c r="V171" s="155">
        <v>102</v>
      </c>
    </row>
    <row r="172" spans="1:26">
      <c r="A172" s="155" t="s">
        <v>644</v>
      </c>
      <c r="B172" s="156">
        <v>2</v>
      </c>
      <c r="D172" s="157" t="s">
        <v>440</v>
      </c>
      <c r="K172" s="156" t="s">
        <v>446</v>
      </c>
      <c r="M172" s="155" t="s">
        <v>442</v>
      </c>
      <c r="N172" s="159" t="s">
        <v>471</v>
      </c>
      <c r="O172" s="155" t="s">
        <v>345</v>
      </c>
      <c r="P172" s="155" t="s">
        <v>345</v>
      </c>
      <c r="Q172" s="159" t="s">
        <v>345</v>
      </c>
      <c r="S172" s="159" t="s">
        <v>473</v>
      </c>
      <c r="T172" s="155">
        <v>287</v>
      </c>
      <c r="U172" s="155">
        <v>31</v>
      </c>
      <c r="V172" s="155">
        <v>105</v>
      </c>
    </row>
    <row r="173" spans="1:26">
      <c r="A173" s="155" t="s">
        <v>645</v>
      </c>
      <c r="B173" s="156">
        <v>2</v>
      </c>
      <c r="C173" s="157" t="s">
        <v>440</v>
      </c>
      <c r="E173" s="157" t="s">
        <v>440</v>
      </c>
      <c r="H173" s="157" t="s">
        <v>440</v>
      </c>
      <c r="K173" s="156" t="s">
        <v>450</v>
      </c>
      <c r="M173" s="155" t="s">
        <v>442</v>
      </c>
      <c r="N173" s="159" t="s">
        <v>447</v>
      </c>
      <c r="O173" s="155" t="s">
        <v>345</v>
      </c>
      <c r="P173" s="155" t="s">
        <v>98</v>
      </c>
      <c r="Q173" s="159" t="s">
        <v>98</v>
      </c>
      <c r="R173" s="155" t="s">
        <v>345</v>
      </c>
      <c r="S173" s="159" t="s">
        <v>489</v>
      </c>
      <c r="Y173" s="155">
        <v>23</v>
      </c>
    </row>
    <row r="174" spans="1:26">
      <c r="A174" s="155" t="s">
        <v>646</v>
      </c>
      <c r="B174" s="156">
        <v>2</v>
      </c>
      <c r="H174" s="157" t="s">
        <v>440</v>
      </c>
      <c r="J174" s="158" t="s">
        <v>440</v>
      </c>
      <c r="K174" s="156" t="s">
        <v>441</v>
      </c>
      <c r="M174" s="155" t="s">
        <v>442</v>
      </c>
      <c r="N174" s="159" t="s">
        <v>443</v>
      </c>
      <c r="O174" s="155" t="s">
        <v>345</v>
      </c>
      <c r="P174" s="155" t="s">
        <v>345</v>
      </c>
      <c r="Q174" s="159" t="s">
        <v>345</v>
      </c>
      <c r="R174" s="155" t="s">
        <v>345</v>
      </c>
      <c r="S174" s="159" t="s">
        <v>473</v>
      </c>
      <c r="T174" s="155">
        <v>287</v>
      </c>
      <c r="U174" s="155">
        <v>31</v>
      </c>
      <c r="V174" s="155">
        <v>105</v>
      </c>
    </row>
    <row r="175" spans="1:26">
      <c r="A175" s="155" t="s">
        <v>647</v>
      </c>
      <c r="B175" s="156">
        <v>2</v>
      </c>
      <c r="C175" s="157" t="s">
        <v>440</v>
      </c>
      <c r="D175" s="157" t="s">
        <v>440</v>
      </c>
      <c r="F175" s="157" t="s">
        <v>440</v>
      </c>
      <c r="K175" s="156" t="s">
        <v>466</v>
      </c>
      <c r="M175" s="155" t="s">
        <v>442</v>
      </c>
      <c r="N175" s="159" t="s">
        <v>443</v>
      </c>
      <c r="O175" s="155" t="s">
        <v>345</v>
      </c>
      <c r="P175" s="155" t="s">
        <v>345</v>
      </c>
      <c r="Q175" s="159" t="s">
        <v>98</v>
      </c>
      <c r="S175" s="159" t="s">
        <v>489</v>
      </c>
      <c r="T175" s="155">
        <v>289</v>
      </c>
      <c r="X175" s="155">
        <v>38</v>
      </c>
    </row>
    <row r="176" spans="1:26">
      <c r="A176" s="155" t="s">
        <v>648</v>
      </c>
      <c r="B176" s="156">
        <v>3</v>
      </c>
      <c r="D176" s="157" t="s">
        <v>440</v>
      </c>
      <c r="J176" s="158" t="s">
        <v>440</v>
      </c>
      <c r="K176" s="156" t="s">
        <v>453</v>
      </c>
      <c r="M176" s="155" t="s">
        <v>457</v>
      </c>
      <c r="N176" s="159" t="s">
        <v>485</v>
      </c>
      <c r="O176" s="155" t="s">
        <v>345</v>
      </c>
      <c r="P176" s="155" t="s">
        <v>345</v>
      </c>
      <c r="Q176" s="159" t="s">
        <v>345</v>
      </c>
      <c r="S176" s="159" t="s">
        <v>444</v>
      </c>
      <c r="T176" s="155">
        <v>212</v>
      </c>
      <c r="X176" s="155">
        <v>30</v>
      </c>
      <c r="Z176" s="155">
        <v>40</v>
      </c>
    </row>
    <row r="177" spans="1:29">
      <c r="A177" s="155" t="s">
        <v>649</v>
      </c>
      <c r="B177" s="156">
        <v>3</v>
      </c>
      <c r="F177" s="157" t="s">
        <v>440</v>
      </c>
      <c r="K177" s="156" t="s">
        <v>450</v>
      </c>
      <c r="M177" s="155" t="s">
        <v>442</v>
      </c>
      <c r="N177" s="159" t="s">
        <v>447</v>
      </c>
      <c r="O177" s="155" t="s">
        <v>345</v>
      </c>
      <c r="P177" s="155" t="s">
        <v>98</v>
      </c>
      <c r="Q177" s="159" t="s">
        <v>98</v>
      </c>
      <c r="R177" s="155" t="s">
        <v>345</v>
      </c>
      <c r="S177" s="159" t="s">
        <v>460</v>
      </c>
      <c r="T177" s="160">
        <v>216</v>
      </c>
    </row>
    <row r="178" spans="1:29">
      <c r="A178" s="155" t="s">
        <v>650</v>
      </c>
      <c r="B178" s="156">
        <v>3</v>
      </c>
      <c r="D178" s="157" t="s">
        <v>440</v>
      </c>
      <c r="K178" s="156" t="s">
        <v>446</v>
      </c>
      <c r="M178" s="155" t="s">
        <v>442</v>
      </c>
      <c r="N178" s="159" t="s">
        <v>462</v>
      </c>
      <c r="O178" s="155" t="s">
        <v>345</v>
      </c>
      <c r="P178" s="155" t="s">
        <v>345</v>
      </c>
      <c r="Q178" s="159" t="s">
        <v>98</v>
      </c>
      <c r="R178" s="155" t="s">
        <v>345</v>
      </c>
      <c r="S178" s="159" t="s">
        <v>460</v>
      </c>
      <c r="T178" s="155">
        <v>217</v>
      </c>
      <c r="U178" s="155">
        <v>24</v>
      </c>
      <c r="V178" s="155">
        <v>84</v>
      </c>
    </row>
    <row r="179" spans="1:29">
      <c r="A179" s="155" t="s">
        <v>651</v>
      </c>
      <c r="B179" s="156">
        <v>3</v>
      </c>
      <c r="C179" s="157" t="s">
        <v>440</v>
      </c>
      <c r="D179" s="157" t="s">
        <v>440</v>
      </c>
      <c r="J179" s="158" t="s">
        <v>440</v>
      </c>
      <c r="K179" s="156" t="s">
        <v>453</v>
      </c>
      <c r="M179" s="155" t="s">
        <v>442</v>
      </c>
      <c r="N179" s="159" t="s">
        <v>471</v>
      </c>
      <c r="O179" s="155" t="s">
        <v>345</v>
      </c>
      <c r="P179" s="155" t="s">
        <v>345</v>
      </c>
      <c r="Q179" s="159" t="s">
        <v>98</v>
      </c>
      <c r="R179" s="155" t="s">
        <v>345</v>
      </c>
      <c r="S179" s="159" t="s">
        <v>460</v>
      </c>
      <c r="T179" s="161">
        <v>218</v>
      </c>
    </row>
    <row r="180" spans="1:29">
      <c r="A180" s="155" t="s">
        <v>652</v>
      </c>
      <c r="B180" s="156">
        <v>3</v>
      </c>
      <c r="F180" s="157" t="s">
        <v>440</v>
      </c>
      <c r="K180" s="156" t="s">
        <v>450</v>
      </c>
      <c r="M180" s="155" t="s">
        <v>478</v>
      </c>
      <c r="N180" s="159" t="s">
        <v>447</v>
      </c>
      <c r="O180" s="155" t="s">
        <v>345</v>
      </c>
      <c r="P180" s="155" t="s">
        <v>98</v>
      </c>
      <c r="Q180" s="159" t="s">
        <v>98</v>
      </c>
      <c r="R180" s="155" t="s">
        <v>345</v>
      </c>
      <c r="S180" s="159" t="s">
        <v>460</v>
      </c>
      <c r="T180" s="160">
        <v>219</v>
      </c>
    </row>
    <row r="181" spans="1:29">
      <c r="A181" s="155" t="s">
        <v>653</v>
      </c>
      <c r="B181" s="156">
        <v>3</v>
      </c>
      <c r="H181" s="157" t="s">
        <v>440</v>
      </c>
      <c r="J181" s="158" t="s">
        <v>440</v>
      </c>
      <c r="K181" s="156" t="s">
        <v>456</v>
      </c>
      <c r="M181" s="155" t="s">
        <v>442</v>
      </c>
      <c r="N181" s="159" t="s">
        <v>447</v>
      </c>
      <c r="O181" s="155" t="s">
        <v>345</v>
      </c>
      <c r="P181" s="155" t="s">
        <v>345</v>
      </c>
      <c r="Q181" s="159" t="s">
        <v>98</v>
      </c>
      <c r="S181" s="159" t="s">
        <v>460</v>
      </c>
      <c r="T181" s="161">
        <v>219</v>
      </c>
    </row>
    <row r="182" spans="1:29">
      <c r="A182" s="155" t="s">
        <v>654</v>
      </c>
      <c r="B182" s="156">
        <v>3</v>
      </c>
      <c r="E182" s="157" t="s">
        <v>440</v>
      </c>
      <c r="K182" s="156" t="s">
        <v>441</v>
      </c>
      <c r="M182" s="155" t="s">
        <v>442</v>
      </c>
      <c r="N182" s="159" t="s">
        <v>454</v>
      </c>
      <c r="O182" s="155" t="s">
        <v>345</v>
      </c>
      <c r="P182" s="155" t="s">
        <v>345</v>
      </c>
      <c r="Q182" s="159" t="s">
        <v>98</v>
      </c>
      <c r="R182" s="155" t="s">
        <v>345</v>
      </c>
      <c r="S182" s="159" t="s">
        <v>489</v>
      </c>
      <c r="T182" s="155">
        <v>220</v>
      </c>
      <c r="X182" s="155">
        <v>31</v>
      </c>
    </row>
    <row r="183" spans="1:29">
      <c r="A183" s="155" t="s">
        <v>655</v>
      </c>
      <c r="B183" s="156">
        <v>3</v>
      </c>
      <c r="C183" s="157" t="s">
        <v>440</v>
      </c>
      <c r="D183" s="157" t="s">
        <v>440</v>
      </c>
      <c r="H183" s="157" t="s">
        <v>440</v>
      </c>
      <c r="J183" s="158" t="s">
        <v>440</v>
      </c>
      <c r="K183" s="156" t="s">
        <v>470</v>
      </c>
      <c r="M183" s="155" t="s">
        <v>604</v>
      </c>
      <c r="N183" s="159" t="s">
        <v>656</v>
      </c>
      <c r="O183" s="155" t="s">
        <v>345</v>
      </c>
      <c r="P183" s="155" t="s">
        <v>345</v>
      </c>
      <c r="Q183" s="159" t="s">
        <v>345</v>
      </c>
      <c r="R183" s="155" t="s">
        <v>345</v>
      </c>
      <c r="S183" s="159" t="s">
        <v>489</v>
      </c>
      <c r="T183" s="161">
        <v>222</v>
      </c>
    </row>
    <row r="184" spans="1:29">
      <c r="A184" s="155" t="s">
        <v>657</v>
      </c>
      <c r="B184" s="156">
        <v>3</v>
      </c>
      <c r="E184" s="157" t="s">
        <v>440</v>
      </c>
      <c r="G184" s="157" t="s">
        <v>440</v>
      </c>
      <c r="K184" s="156" t="s">
        <v>441</v>
      </c>
      <c r="M184" s="155" t="s">
        <v>442</v>
      </c>
      <c r="N184" s="159" t="s">
        <v>443</v>
      </c>
      <c r="O184" s="155" t="s">
        <v>345</v>
      </c>
      <c r="P184" s="155" t="s">
        <v>345</v>
      </c>
      <c r="Q184" s="159" t="s">
        <v>98</v>
      </c>
      <c r="R184" s="155" t="s">
        <v>345</v>
      </c>
      <c r="S184" s="159" t="s">
        <v>473</v>
      </c>
      <c r="T184" s="161">
        <v>225</v>
      </c>
      <c r="Z184" s="155">
        <v>42</v>
      </c>
    </row>
    <row r="185" spans="1:29">
      <c r="A185" s="155" t="s">
        <v>658</v>
      </c>
      <c r="B185" s="156">
        <v>3</v>
      </c>
      <c r="G185" s="157" t="s">
        <v>440</v>
      </c>
      <c r="K185" s="156" t="s">
        <v>441</v>
      </c>
      <c r="M185" s="155" t="s">
        <v>442</v>
      </c>
      <c r="N185" s="159" t="s">
        <v>447</v>
      </c>
      <c r="O185" s="155" t="s">
        <v>345</v>
      </c>
      <c r="P185" s="155" t="s">
        <v>345</v>
      </c>
      <c r="Q185" s="159" t="s">
        <v>345</v>
      </c>
      <c r="S185" s="159" t="s">
        <v>444</v>
      </c>
      <c r="T185" s="161">
        <v>225</v>
      </c>
    </row>
    <row r="186" spans="1:29">
      <c r="A186" s="163" t="s">
        <v>659</v>
      </c>
      <c r="B186" s="164">
        <v>3</v>
      </c>
      <c r="C186" s="165"/>
      <c r="D186" s="165"/>
      <c r="E186" s="165"/>
      <c r="F186" s="165"/>
      <c r="G186" s="165"/>
      <c r="H186" s="165" t="s">
        <v>440</v>
      </c>
      <c r="I186" s="165"/>
      <c r="J186" s="166" t="s">
        <v>440</v>
      </c>
      <c r="K186" s="164" t="s">
        <v>441</v>
      </c>
      <c r="L186" s="164"/>
      <c r="M186" s="163" t="s">
        <v>442</v>
      </c>
      <c r="N186" s="167" t="s">
        <v>443</v>
      </c>
      <c r="O186" s="163" t="s">
        <v>345</v>
      </c>
      <c r="P186" s="163" t="s">
        <v>345</v>
      </c>
      <c r="Q186" s="167" t="s">
        <v>345</v>
      </c>
      <c r="R186" s="163" t="s">
        <v>345</v>
      </c>
      <c r="S186" s="167" t="s">
        <v>473</v>
      </c>
      <c r="T186" s="163"/>
      <c r="U186" s="163"/>
      <c r="V186" s="163"/>
      <c r="W186" s="163"/>
      <c r="X186" s="163"/>
      <c r="Y186" s="163"/>
      <c r="Z186" s="163"/>
      <c r="AA186" s="163"/>
      <c r="AB186" s="163">
        <v>2</v>
      </c>
      <c r="AC186" s="167"/>
    </row>
    <row r="187" spans="1:29">
      <c r="A187" s="155" t="s">
        <v>660</v>
      </c>
      <c r="B187" s="156">
        <v>3</v>
      </c>
      <c r="H187" s="157" t="s">
        <v>440</v>
      </c>
      <c r="I187" s="157" t="s">
        <v>440</v>
      </c>
      <c r="J187" s="158" t="s">
        <v>440</v>
      </c>
      <c r="K187" s="156" t="s">
        <v>446</v>
      </c>
      <c r="M187" s="155" t="s">
        <v>504</v>
      </c>
      <c r="N187" s="159" t="s">
        <v>443</v>
      </c>
      <c r="O187" s="155" t="s">
        <v>98</v>
      </c>
      <c r="P187" s="155" t="s">
        <v>345</v>
      </c>
      <c r="Q187" s="159" t="s">
        <v>98</v>
      </c>
      <c r="S187" s="159" t="s">
        <v>444</v>
      </c>
      <c r="T187" s="155">
        <v>228</v>
      </c>
      <c r="V187" s="155">
        <v>86</v>
      </c>
    </row>
    <row r="188" spans="1:29">
      <c r="A188" s="155" t="s">
        <v>661</v>
      </c>
      <c r="B188" s="156">
        <v>3</v>
      </c>
      <c r="D188" s="157" t="s">
        <v>440</v>
      </c>
      <c r="F188" s="157" t="s">
        <v>440</v>
      </c>
      <c r="K188" s="156" t="s">
        <v>441</v>
      </c>
      <c r="M188" s="155" t="s">
        <v>442</v>
      </c>
      <c r="N188" s="159" t="s">
        <v>462</v>
      </c>
      <c r="O188" s="155" t="s">
        <v>345</v>
      </c>
      <c r="P188" s="155" t="s">
        <v>345</v>
      </c>
      <c r="Q188" s="159" t="s">
        <v>98</v>
      </c>
      <c r="S188" s="159" t="s">
        <v>444</v>
      </c>
      <c r="T188" s="160">
        <v>229</v>
      </c>
      <c r="Z188" s="155">
        <v>43</v>
      </c>
    </row>
    <row r="189" spans="1:29">
      <c r="A189" s="155" t="s">
        <v>662</v>
      </c>
      <c r="B189" s="156">
        <v>3</v>
      </c>
      <c r="F189" s="157" t="s">
        <v>440</v>
      </c>
      <c r="K189" s="156" t="s">
        <v>450</v>
      </c>
      <c r="M189" s="155" t="s">
        <v>442</v>
      </c>
      <c r="N189" s="159" t="s">
        <v>447</v>
      </c>
      <c r="O189" s="155" t="s">
        <v>345</v>
      </c>
      <c r="P189" s="155" t="s">
        <v>98</v>
      </c>
      <c r="Q189" s="159" t="s">
        <v>98</v>
      </c>
      <c r="R189" s="155" t="s">
        <v>345</v>
      </c>
      <c r="S189" s="159" t="s">
        <v>460</v>
      </c>
      <c r="T189" s="160">
        <v>230</v>
      </c>
    </row>
    <row r="190" spans="1:29">
      <c r="A190" s="155" t="s">
        <v>663</v>
      </c>
      <c r="B190" s="156">
        <v>3</v>
      </c>
      <c r="D190" s="157" t="s">
        <v>440</v>
      </c>
      <c r="E190" s="157" t="s">
        <v>440</v>
      </c>
      <c r="F190" s="157" t="s">
        <v>440</v>
      </c>
      <c r="G190" s="157" t="s">
        <v>440</v>
      </c>
      <c r="H190" s="157" t="s">
        <v>440</v>
      </c>
      <c r="K190" s="156" t="s">
        <v>450</v>
      </c>
      <c r="M190" s="155" t="s">
        <v>442</v>
      </c>
      <c r="N190" s="159" t="s">
        <v>443</v>
      </c>
      <c r="O190" s="155" t="s">
        <v>345</v>
      </c>
      <c r="P190" s="155" t="s">
        <v>345</v>
      </c>
      <c r="Q190" s="159" t="s">
        <v>98</v>
      </c>
      <c r="S190" s="159" t="s">
        <v>473</v>
      </c>
      <c r="T190" s="155">
        <v>230</v>
      </c>
      <c r="W190" s="155">
        <v>24</v>
      </c>
      <c r="Z190" s="155">
        <v>44</v>
      </c>
    </row>
    <row r="191" spans="1:29">
      <c r="A191" s="155" t="s">
        <v>664</v>
      </c>
      <c r="B191" s="156">
        <v>3</v>
      </c>
      <c r="C191" s="157" t="s">
        <v>440</v>
      </c>
      <c r="D191" s="157" t="s">
        <v>440</v>
      </c>
      <c r="E191" s="157" t="s">
        <v>440</v>
      </c>
      <c r="F191" s="157" t="s">
        <v>440</v>
      </c>
      <c r="H191" s="157" t="s">
        <v>440</v>
      </c>
      <c r="I191" s="157" t="s">
        <v>440</v>
      </c>
      <c r="J191" s="158" t="s">
        <v>440</v>
      </c>
      <c r="K191" s="156" t="s">
        <v>446</v>
      </c>
      <c r="M191" s="155" t="s">
        <v>442</v>
      </c>
      <c r="N191" s="159" t="s">
        <v>454</v>
      </c>
      <c r="O191" s="155" t="s">
        <v>345</v>
      </c>
      <c r="P191" s="155" t="s">
        <v>345</v>
      </c>
      <c r="Q191" s="159" t="s">
        <v>98</v>
      </c>
      <c r="S191" s="159" t="s">
        <v>444</v>
      </c>
      <c r="T191" s="155">
        <v>234</v>
      </c>
      <c r="U191" s="155">
        <v>26</v>
      </c>
      <c r="V191" s="155">
        <v>88</v>
      </c>
    </row>
    <row r="192" spans="1:29">
      <c r="A192" s="155" t="s">
        <v>665</v>
      </c>
      <c r="B192" s="156">
        <v>3</v>
      </c>
      <c r="F192" s="157" t="s">
        <v>440</v>
      </c>
      <c r="K192" s="156" t="s">
        <v>456</v>
      </c>
      <c r="M192" s="155" t="s">
        <v>442</v>
      </c>
      <c r="N192" s="159" t="s">
        <v>471</v>
      </c>
      <c r="O192" s="155" t="s">
        <v>345</v>
      </c>
      <c r="P192" s="155" t="s">
        <v>345</v>
      </c>
      <c r="Q192" s="159" t="s">
        <v>98</v>
      </c>
      <c r="R192" s="155" t="s">
        <v>345</v>
      </c>
      <c r="S192" s="159" t="s">
        <v>473</v>
      </c>
      <c r="T192" s="161">
        <v>237</v>
      </c>
    </row>
    <row r="193" spans="1:26">
      <c r="A193" s="155" t="s">
        <v>666</v>
      </c>
      <c r="B193" s="156">
        <v>3</v>
      </c>
      <c r="E193" s="157" t="s">
        <v>440</v>
      </c>
      <c r="H193" s="157" t="s">
        <v>440</v>
      </c>
      <c r="J193" s="158" t="s">
        <v>440</v>
      </c>
      <c r="K193" s="156" t="s">
        <v>456</v>
      </c>
      <c r="M193" s="155" t="s">
        <v>442</v>
      </c>
      <c r="N193" s="159" t="s">
        <v>454</v>
      </c>
      <c r="O193" s="155" t="s">
        <v>345</v>
      </c>
      <c r="P193" s="155" t="s">
        <v>345</v>
      </c>
      <c r="Q193" s="159" t="s">
        <v>345</v>
      </c>
      <c r="S193" s="159" t="s">
        <v>444</v>
      </c>
      <c r="Y193" s="155">
        <v>17</v>
      </c>
    </row>
    <row r="194" spans="1:26">
      <c r="A194" s="155" t="s">
        <v>667</v>
      </c>
      <c r="B194" s="156">
        <v>3</v>
      </c>
      <c r="C194" s="157" t="s">
        <v>440</v>
      </c>
      <c r="H194" s="157" t="s">
        <v>440</v>
      </c>
      <c r="I194" s="157" t="s">
        <v>440</v>
      </c>
      <c r="J194" s="158" t="s">
        <v>440</v>
      </c>
      <c r="K194" s="156" t="s">
        <v>482</v>
      </c>
      <c r="M194" s="155" t="s">
        <v>442</v>
      </c>
      <c r="N194" s="159" t="s">
        <v>447</v>
      </c>
      <c r="O194" s="155" t="s">
        <v>345</v>
      </c>
      <c r="P194" s="155" t="s">
        <v>345</v>
      </c>
      <c r="Q194" s="159" t="s">
        <v>345</v>
      </c>
      <c r="R194" s="155" t="s">
        <v>345</v>
      </c>
      <c r="S194" s="159" t="s">
        <v>460</v>
      </c>
      <c r="T194" s="161">
        <v>239</v>
      </c>
      <c r="Z194" s="155">
        <v>46</v>
      </c>
    </row>
    <row r="195" spans="1:26">
      <c r="A195" s="155" t="s">
        <v>668</v>
      </c>
      <c r="B195" s="156">
        <v>3</v>
      </c>
      <c r="C195" s="157" t="s">
        <v>440</v>
      </c>
      <c r="D195" s="157" t="s">
        <v>440</v>
      </c>
      <c r="E195" s="157" t="s">
        <v>440</v>
      </c>
      <c r="J195" s="158" t="s">
        <v>440</v>
      </c>
      <c r="K195" s="156" t="s">
        <v>453</v>
      </c>
      <c r="L195" s="156" t="s">
        <v>345</v>
      </c>
      <c r="M195" s="155" t="s">
        <v>442</v>
      </c>
      <c r="N195" s="159" t="s">
        <v>471</v>
      </c>
      <c r="O195" s="155" t="s">
        <v>345</v>
      </c>
      <c r="P195" s="155" t="s">
        <v>345</v>
      </c>
      <c r="Q195" s="159" t="s">
        <v>345</v>
      </c>
      <c r="S195" s="159" t="s">
        <v>473</v>
      </c>
      <c r="T195" s="161">
        <v>240</v>
      </c>
    </row>
    <row r="196" spans="1:26">
      <c r="A196" s="155" t="s">
        <v>669</v>
      </c>
      <c r="B196" s="156">
        <v>3</v>
      </c>
      <c r="H196" s="157" t="s">
        <v>440</v>
      </c>
      <c r="J196" s="158" t="s">
        <v>440</v>
      </c>
      <c r="K196" s="156" t="s">
        <v>450</v>
      </c>
      <c r="M196" s="155" t="s">
        <v>442</v>
      </c>
      <c r="N196" s="159" t="s">
        <v>516</v>
      </c>
      <c r="O196" s="155" t="s">
        <v>345</v>
      </c>
      <c r="P196" s="155" t="s">
        <v>345</v>
      </c>
      <c r="Q196" s="159" t="s">
        <v>345</v>
      </c>
      <c r="S196" s="159" t="s">
        <v>444</v>
      </c>
      <c r="T196" s="155">
        <v>241</v>
      </c>
      <c r="U196" s="155">
        <v>26</v>
      </c>
      <c r="V196" s="155">
        <v>90</v>
      </c>
    </row>
    <row r="197" spans="1:26">
      <c r="A197" s="155" t="s">
        <v>670</v>
      </c>
      <c r="B197" s="156">
        <v>3</v>
      </c>
      <c r="E197" s="157" t="s">
        <v>440</v>
      </c>
      <c r="G197" s="157" t="s">
        <v>440</v>
      </c>
      <c r="H197" s="157" t="s">
        <v>440</v>
      </c>
      <c r="J197" s="158" t="s">
        <v>440</v>
      </c>
      <c r="K197" s="156" t="s">
        <v>456</v>
      </c>
      <c r="M197" s="155" t="s">
        <v>442</v>
      </c>
      <c r="N197" s="159" t="s">
        <v>471</v>
      </c>
      <c r="O197" s="155" t="s">
        <v>345</v>
      </c>
      <c r="P197" s="155" t="s">
        <v>345</v>
      </c>
      <c r="Q197" s="159" t="s">
        <v>98</v>
      </c>
      <c r="R197" s="155" t="s">
        <v>345</v>
      </c>
      <c r="S197" s="159" t="s">
        <v>473</v>
      </c>
      <c r="Y197" s="155">
        <v>18</v>
      </c>
    </row>
    <row r="198" spans="1:26">
      <c r="A198" s="155" t="s">
        <v>671</v>
      </c>
      <c r="B198" s="156">
        <v>3</v>
      </c>
      <c r="H198" s="157" t="s">
        <v>440</v>
      </c>
      <c r="I198" s="157" t="s">
        <v>440</v>
      </c>
      <c r="J198" s="158" t="s">
        <v>440</v>
      </c>
      <c r="K198" s="156" t="s">
        <v>456</v>
      </c>
      <c r="M198" s="155" t="s">
        <v>442</v>
      </c>
      <c r="N198" s="159" t="s">
        <v>471</v>
      </c>
      <c r="O198" s="155" t="s">
        <v>345</v>
      </c>
      <c r="P198" s="155" t="s">
        <v>345</v>
      </c>
      <c r="Q198" s="159" t="s">
        <v>345</v>
      </c>
      <c r="R198" s="155" t="s">
        <v>345</v>
      </c>
      <c r="S198" s="159" t="s">
        <v>489</v>
      </c>
      <c r="T198" s="155">
        <v>243</v>
      </c>
      <c r="U198" s="155">
        <v>26</v>
      </c>
      <c r="V198" s="155">
        <v>91</v>
      </c>
    </row>
    <row r="199" spans="1:26">
      <c r="A199" s="155" t="s">
        <v>672</v>
      </c>
      <c r="B199" s="156">
        <v>3</v>
      </c>
      <c r="H199" s="157" t="s">
        <v>440</v>
      </c>
      <c r="I199" s="157" t="s">
        <v>440</v>
      </c>
      <c r="J199" s="158" t="s">
        <v>440</v>
      </c>
      <c r="K199" s="156" t="s">
        <v>456</v>
      </c>
      <c r="M199" s="155" t="s">
        <v>442</v>
      </c>
      <c r="N199" s="159" t="s">
        <v>471</v>
      </c>
      <c r="O199" s="155" t="s">
        <v>345</v>
      </c>
      <c r="P199" s="155" t="s">
        <v>345</v>
      </c>
      <c r="Q199" s="159" t="s">
        <v>345</v>
      </c>
      <c r="R199" s="155" t="s">
        <v>345</v>
      </c>
      <c r="S199" s="159" t="s">
        <v>539</v>
      </c>
      <c r="T199" s="155">
        <v>244</v>
      </c>
      <c r="W199" s="155">
        <v>25</v>
      </c>
      <c r="X199" s="155">
        <v>33</v>
      </c>
      <c r="Z199" s="155">
        <v>47</v>
      </c>
    </row>
    <row r="200" spans="1:26">
      <c r="A200" s="155" t="s">
        <v>673</v>
      </c>
      <c r="B200" s="156">
        <v>3</v>
      </c>
      <c r="C200" s="157" t="s">
        <v>440</v>
      </c>
      <c r="D200" s="157" t="s">
        <v>440</v>
      </c>
      <c r="J200" s="158" t="s">
        <v>440</v>
      </c>
      <c r="K200" s="156" t="s">
        <v>446</v>
      </c>
      <c r="M200" s="155" t="s">
        <v>539</v>
      </c>
      <c r="N200" s="159" t="s">
        <v>471</v>
      </c>
      <c r="O200" s="155" t="s">
        <v>345</v>
      </c>
      <c r="P200" s="155" t="s">
        <v>345</v>
      </c>
      <c r="Q200" s="159" t="s">
        <v>345</v>
      </c>
      <c r="S200" s="159" t="s">
        <v>674</v>
      </c>
      <c r="T200" s="155">
        <v>245</v>
      </c>
      <c r="X200" s="155">
        <v>34</v>
      </c>
      <c r="Z200" s="155">
        <v>47</v>
      </c>
    </row>
    <row r="201" spans="1:26">
      <c r="A201" s="155" t="s">
        <v>675</v>
      </c>
      <c r="B201" s="156">
        <v>3</v>
      </c>
      <c r="H201" s="157" t="s">
        <v>440</v>
      </c>
      <c r="J201" s="158" t="s">
        <v>440</v>
      </c>
      <c r="K201" s="156" t="s">
        <v>456</v>
      </c>
      <c r="M201" s="155" t="s">
        <v>442</v>
      </c>
      <c r="N201" s="159" t="s">
        <v>462</v>
      </c>
      <c r="O201" s="155" t="s">
        <v>345</v>
      </c>
      <c r="P201" s="155" t="s">
        <v>345</v>
      </c>
      <c r="Q201" s="159" t="s">
        <v>345</v>
      </c>
      <c r="R201" s="155" t="s">
        <v>345</v>
      </c>
      <c r="S201" s="159" t="s">
        <v>460</v>
      </c>
      <c r="T201" s="155">
        <v>250</v>
      </c>
      <c r="V201" s="155">
        <v>93</v>
      </c>
    </row>
    <row r="202" spans="1:26">
      <c r="A202" s="155" t="s">
        <v>676</v>
      </c>
      <c r="B202" s="156">
        <v>3</v>
      </c>
      <c r="I202" s="157" t="s">
        <v>440</v>
      </c>
      <c r="K202" s="156" t="s">
        <v>441</v>
      </c>
      <c r="M202" s="155" t="s">
        <v>442</v>
      </c>
      <c r="N202" s="159" t="s">
        <v>516</v>
      </c>
      <c r="O202" s="155" t="s">
        <v>345</v>
      </c>
      <c r="P202" s="155" t="s">
        <v>345</v>
      </c>
      <c r="Q202" s="159" t="s">
        <v>345</v>
      </c>
      <c r="R202" s="155" t="s">
        <v>345</v>
      </c>
      <c r="S202" s="159" t="s">
        <v>460</v>
      </c>
      <c r="T202" s="161">
        <v>251</v>
      </c>
    </row>
    <row r="203" spans="1:26">
      <c r="A203" s="155" t="s">
        <v>677</v>
      </c>
      <c r="B203" s="156">
        <v>3</v>
      </c>
      <c r="C203" s="157" t="s">
        <v>440</v>
      </c>
      <c r="H203" s="157" t="s">
        <v>440</v>
      </c>
      <c r="I203" s="157" t="s">
        <v>440</v>
      </c>
      <c r="J203" s="158" t="s">
        <v>440</v>
      </c>
      <c r="K203" s="156" t="s">
        <v>482</v>
      </c>
      <c r="M203" s="155" t="s">
        <v>442</v>
      </c>
      <c r="N203" s="159" t="s">
        <v>454</v>
      </c>
      <c r="O203" s="155" t="s">
        <v>98</v>
      </c>
      <c r="P203" s="155" t="s">
        <v>345</v>
      </c>
      <c r="Q203" s="159" t="s">
        <v>345</v>
      </c>
      <c r="R203" s="155" t="s">
        <v>345</v>
      </c>
      <c r="S203" s="159" t="s">
        <v>460</v>
      </c>
      <c r="T203" s="161">
        <v>252</v>
      </c>
      <c r="Z203" s="155">
        <v>49</v>
      </c>
    </row>
    <row r="204" spans="1:26">
      <c r="A204" s="155" t="s">
        <v>678</v>
      </c>
      <c r="B204" s="156">
        <v>3</v>
      </c>
      <c r="C204" s="157" t="s">
        <v>440</v>
      </c>
      <c r="J204" s="158" t="s">
        <v>440</v>
      </c>
      <c r="K204" s="156" t="s">
        <v>450</v>
      </c>
      <c r="L204" s="156" t="s">
        <v>345</v>
      </c>
      <c r="M204" s="155" t="s">
        <v>457</v>
      </c>
      <c r="N204" s="159" t="s">
        <v>447</v>
      </c>
      <c r="O204" s="155" t="s">
        <v>345</v>
      </c>
      <c r="P204" s="155" t="s">
        <v>345</v>
      </c>
      <c r="Q204" s="159" t="s">
        <v>345</v>
      </c>
      <c r="S204" s="159" t="s">
        <v>506</v>
      </c>
      <c r="T204" s="161">
        <v>255</v>
      </c>
    </row>
    <row r="205" spans="1:26">
      <c r="A205" s="155" t="s">
        <v>679</v>
      </c>
      <c r="B205" s="156">
        <v>3</v>
      </c>
      <c r="G205" s="157" t="s">
        <v>440</v>
      </c>
      <c r="K205" s="156" t="s">
        <v>456</v>
      </c>
      <c r="M205" s="155" t="s">
        <v>478</v>
      </c>
      <c r="N205" s="159" t="s">
        <v>447</v>
      </c>
      <c r="O205" s="155" t="s">
        <v>345</v>
      </c>
      <c r="P205" s="155" t="s">
        <v>345</v>
      </c>
      <c r="Q205" s="159" t="s">
        <v>98</v>
      </c>
      <c r="R205" s="155" t="s">
        <v>345</v>
      </c>
      <c r="S205" s="159" t="s">
        <v>460</v>
      </c>
      <c r="T205" s="160">
        <v>255</v>
      </c>
    </row>
    <row r="206" spans="1:26">
      <c r="A206" s="155" t="s">
        <v>680</v>
      </c>
      <c r="B206" s="156">
        <v>3</v>
      </c>
      <c r="H206" s="157" t="s">
        <v>440</v>
      </c>
      <c r="J206" s="158" t="s">
        <v>440</v>
      </c>
      <c r="K206" s="156" t="s">
        <v>450</v>
      </c>
      <c r="M206" s="155" t="s">
        <v>442</v>
      </c>
      <c r="N206" s="159" t="s">
        <v>447</v>
      </c>
      <c r="O206" s="155" t="s">
        <v>345</v>
      </c>
      <c r="P206" s="155" t="s">
        <v>345</v>
      </c>
      <c r="Q206" s="159" t="s">
        <v>345</v>
      </c>
      <c r="S206" s="159" t="s">
        <v>444</v>
      </c>
      <c r="T206" s="155">
        <v>255</v>
      </c>
      <c r="U206" s="155">
        <v>27</v>
      </c>
      <c r="V206" s="155">
        <v>95</v>
      </c>
    </row>
    <row r="207" spans="1:26">
      <c r="A207" s="155" t="s">
        <v>681</v>
      </c>
      <c r="B207" s="156">
        <v>3</v>
      </c>
      <c r="D207" s="157" t="s">
        <v>440</v>
      </c>
      <c r="F207" s="157" t="s">
        <v>440</v>
      </c>
      <c r="I207" s="157" t="s">
        <v>440</v>
      </c>
      <c r="J207" s="158" t="s">
        <v>440</v>
      </c>
      <c r="K207" s="156" t="s">
        <v>446</v>
      </c>
      <c r="M207" s="155" t="s">
        <v>457</v>
      </c>
      <c r="N207" s="159" t="s">
        <v>485</v>
      </c>
      <c r="O207" s="155" t="s">
        <v>345</v>
      </c>
      <c r="P207" s="155" t="s">
        <v>345</v>
      </c>
      <c r="Q207" s="159" t="s">
        <v>345</v>
      </c>
      <c r="S207" s="159" t="s">
        <v>473</v>
      </c>
      <c r="T207" s="160">
        <v>256</v>
      </c>
    </row>
    <row r="208" spans="1:26">
      <c r="A208" s="155" t="s">
        <v>682</v>
      </c>
      <c r="B208" s="156">
        <v>3</v>
      </c>
      <c r="C208" s="157" t="s">
        <v>440</v>
      </c>
      <c r="H208" s="157" t="s">
        <v>440</v>
      </c>
      <c r="I208" s="157" t="s">
        <v>440</v>
      </c>
      <c r="J208" s="158" t="s">
        <v>440</v>
      </c>
      <c r="K208" s="156" t="s">
        <v>482</v>
      </c>
      <c r="M208" s="155" t="s">
        <v>442</v>
      </c>
      <c r="N208" s="159" t="s">
        <v>454</v>
      </c>
      <c r="O208" s="155" t="s">
        <v>345</v>
      </c>
      <c r="P208" s="155" t="s">
        <v>345</v>
      </c>
      <c r="Q208" s="159" t="s">
        <v>345</v>
      </c>
      <c r="R208" s="155" t="s">
        <v>345</v>
      </c>
      <c r="S208" s="159" t="s">
        <v>489</v>
      </c>
      <c r="T208" s="155">
        <v>258</v>
      </c>
      <c r="V208" s="155">
        <v>96</v>
      </c>
    </row>
    <row r="209" spans="1:26">
      <c r="A209" s="155" t="s">
        <v>683</v>
      </c>
      <c r="B209" s="156">
        <v>3</v>
      </c>
      <c r="D209" s="157" t="s">
        <v>440</v>
      </c>
      <c r="K209" s="156" t="s">
        <v>450</v>
      </c>
      <c r="M209" s="155" t="s">
        <v>478</v>
      </c>
      <c r="N209" s="159" t="s">
        <v>443</v>
      </c>
      <c r="O209" s="155" t="s">
        <v>345</v>
      </c>
      <c r="P209" s="155" t="s">
        <v>98</v>
      </c>
      <c r="Q209" s="159" t="s">
        <v>98</v>
      </c>
      <c r="S209" s="159" t="s">
        <v>444</v>
      </c>
      <c r="T209" s="155">
        <v>258</v>
      </c>
      <c r="U209" s="155">
        <v>28</v>
      </c>
      <c r="V209" s="155">
        <v>97</v>
      </c>
    </row>
    <row r="210" spans="1:26">
      <c r="A210" s="155" t="s">
        <v>684</v>
      </c>
      <c r="B210" s="156">
        <v>3</v>
      </c>
      <c r="D210" s="157" t="s">
        <v>440</v>
      </c>
      <c r="E210" s="157" t="s">
        <v>440</v>
      </c>
      <c r="K210" s="156" t="s">
        <v>456</v>
      </c>
      <c r="L210" s="156" t="s">
        <v>345</v>
      </c>
      <c r="M210" s="155" t="s">
        <v>442</v>
      </c>
      <c r="N210" s="159" t="s">
        <v>471</v>
      </c>
      <c r="O210" s="155" t="s">
        <v>345</v>
      </c>
      <c r="P210" s="155" t="s">
        <v>345</v>
      </c>
      <c r="Q210" s="159" t="s">
        <v>98</v>
      </c>
      <c r="S210" s="159" t="s">
        <v>506</v>
      </c>
      <c r="T210" s="161">
        <v>259</v>
      </c>
      <c r="Z210" s="155">
        <v>49</v>
      </c>
    </row>
    <row r="211" spans="1:26">
      <c r="A211" s="155" t="s">
        <v>685</v>
      </c>
      <c r="B211" s="156">
        <v>3</v>
      </c>
      <c r="H211" s="157" t="s">
        <v>440</v>
      </c>
      <c r="J211" s="158" t="s">
        <v>440</v>
      </c>
      <c r="K211" s="156" t="s">
        <v>450</v>
      </c>
      <c r="M211" s="155" t="s">
        <v>442</v>
      </c>
      <c r="N211" s="159" t="s">
        <v>447</v>
      </c>
      <c r="O211" s="155" t="s">
        <v>345</v>
      </c>
      <c r="P211" s="155" t="s">
        <v>345</v>
      </c>
      <c r="Q211" s="159" t="s">
        <v>345</v>
      </c>
      <c r="R211" s="155" t="s">
        <v>345</v>
      </c>
      <c r="S211" s="159" t="s">
        <v>489</v>
      </c>
      <c r="Y211" s="155">
        <v>20</v>
      </c>
    </row>
    <row r="212" spans="1:26">
      <c r="A212" s="155" t="s">
        <v>686</v>
      </c>
      <c r="B212" s="156">
        <v>3</v>
      </c>
      <c r="C212" s="157" t="s">
        <v>440</v>
      </c>
      <c r="G212" s="157" t="s">
        <v>440</v>
      </c>
      <c r="J212" s="158" t="s">
        <v>440</v>
      </c>
      <c r="K212" s="156" t="s">
        <v>446</v>
      </c>
      <c r="M212" s="155" t="s">
        <v>442</v>
      </c>
      <c r="N212" s="159" t="s">
        <v>471</v>
      </c>
      <c r="O212" s="155" t="s">
        <v>345</v>
      </c>
      <c r="P212" s="155" t="s">
        <v>345</v>
      </c>
      <c r="Q212" s="159" t="s">
        <v>345</v>
      </c>
      <c r="S212" s="159" t="s">
        <v>506</v>
      </c>
      <c r="T212" s="161">
        <v>263</v>
      </c>
      <c r="Z212" s="155">
        <v>51</v>
      </c>
    </row>
    <row r="213" spans="1:26">
      <c r="A213" s="155" t="s">
        <v>687</v>
      </c>
      <c r="B213" s="156">
        <v>3</v>
      </c>
      <c r="J213" s="158" t="s">
        <v>440</v>
      </c>
      <c r="K213" s="156" t="s">
        <v>482</v>
      </c>
      <c r="L213" s="156" t="s">
        <v>345</v>
      </c>
      <c r="M213" s="155" t="s">
        <v>457</v>
      </c>
      <c r="N213" s="159" t="s">
        <v>462</v>
      </c>
      <c r="O213" s="155" t="s">
        <v>345</v>
      </c>
      <c r="P213" s="155" t="s">
        <v>345</v>
      </c>
      <c r="Q213" s="159" t="s">
        <v>98</v>
      </c>
      <c r="S213" s="159" t="s">
        <v>473</v>
      </c>
      <c r="T213" s="161">
        <v>265</v>
      </c>
    </row>
    <row r="214" spans="1:26">
      <c r="A214" s="155" t="s">
        <v>688</v>
      </c>
      <c r="B214" s="156">
        <v>3</v>
      </c>
      <c r="C214" s="157" t="s">
        <v>440</v>
      </c>
      <c r="E214" s="157" t="s">
        <v>440</v>
      </c>
      <c r="G214" s="157" t="s">
        <v>440</v>
      </c>
      <c r="K214" s="156" t="s">
        <v>456</v>
      </c>
      <c r="M214" s="155" t="s">
        <v>689</v>
      </c>
      <c r="N214" s="159" t="s">
        <v>516</v>
      </c>
      <c r="O214" s="155" t="s">
        <v>345</v>
      </c>
      <c r="P214" s="155" t="s">
        <v>345</v>
      </c>
      <c r="Q214" s="159" t="s">
        <v>98</v>
      </c>
      <c r="S214" s="159" t="s">
        <v>444</v>
      </c>
      <c r="T214" s="155">
        <v>266</v>
      </c>
      <c r="W214" s="155">
        <v>27</v>
      </c>
      <c r="Z214" s="155">
        <v>51</v>
      </c>
    </row>
    <row r="215" spans="1:26">
      <c r="A215" s="155" t="s">
        <v>690</v>
      </c>
      <c r="B215" s="156">
        <v>3</v>
      </c>
      <c r="D215" s="157" t="s">
        <v>440</v>
      </c>
      <c r="E215" s="157" t="s">
        <v>440</v>
      </c>
      <c r="G215" s="157" t="s">
        <v>440</v>
      </c>
      <c r="H215" s="157" t="s">
        <v>440</v>
      </c>
      <c r="J215" s="158" t="s">
        <v>440</v>
      </c>
      <c r="K215" s="156" t="s">
        <v>446</v>
      </c>
      <c r="M215" s="155" t="s">
        <v>442</v>
      </c>
      <c r="N215" s="159" t="s">
        <v>471</v>
      </c>
      <c r="O215" s="155" t="s">
        <v>345</v>
      </c>
      <c r="P215" s="155" t="s">
        <v>345</v>
      </c>
      <c r="Q215" s="159" t="s">
        <v>98</v>
      </c>
      <c r="R215" s="155" t="s">
        <v>345</v>
      </c>
      <c r="S215" s="159" t="s">
        <v>473</v>
      </c>
      <c r="T215" s="155">
        <v>270</v>
      </c>
      <c r="U215" s="155">
        <v>28</v>
      </c>
      <c r="V215" s="155">
        <v>99</v>
      </c>
    </row>
    <row r="216" spans="1:26">
      <c r="A216" s="155" t="s">
        <v>691</v>
      </c>
      <c r="B216" s="156">
        <v>3</v>
      </c>
      <c r="D216" s="157" t="s">
        <v>440</v>
      </c>
      <c r="F216" s="157" t="s">
        <v>440</v>
      </c>
      <c r="I216" s="157" t="s">
        <v>440</v>
      </c>
      <c r="J216" s="158" t="s">
        <v>440</v>
      </c>
      <c r="K216" s="156" t="s">
        <v>446</v>
      </c>
      <c r="M216" s="155" t="s">
        <v>442</v>
      </c>
      <c r="N216" s="159" t="s">
        <v>471</v>
      </c>
      <c r="O216" s="155" t="s">
        <v>345</v>
      </c>
      <c r="P216" s="155" t="s">
        <v>345</v>
      </c>
      <c r="Q216" s="159" t="s">
        <v>98</v>
      </c>
      <c r="S216" s="159" t="s">
        <v>444</v>
      </c>
      <c r="T216" s="155">
        <v>271</v>
      </c>
      <c r="V216" s="155">
        <v>99</v>
      </c>
    </row>
    <row r="217" spans="1:26">
      <c r="A217" s="155" t="s">
        <v>692</v>
      </c>
      <c r="B217" s="156">
        <v>3</v>
      </c>
      <c r="D217" s="157" t="s">
        <v>440</v>
      </c>
      <c r="F217" s="157" t="s">
        <v>440</v>
      </c>
      <c r="K217" s="156" t="s">
        <v>441</v>
      </c>
      <c r="M217" s="155" t="s">
        <v>442</v>
      </c>
      <c r="N217" s="159" t="s">
        <v>471</v>
      </c>
      <c r="O217" s="155" t="s">
        <v>345</v>
      </c>
      <c r="P217" s="155" t="s">
        <v>345</v>
      </c>
      <c r="Q217" s="159" t="s">
        <v>345</v>
      </c>
      <c r="S217" s="159" t="s">
        <v>444</v>
      </c>
      <c r="T217" s="155">
        <v>272</v>
      </c>
      <c r="U217" s="155">
        <v>29</v>
      </c>
      <c r="V217" s="155">
        <v>100</v>
      </c>
    </row>
    <row r="218" spans="1:26">
      <c r="A218" s="155" t="s">
        <v>693</v>
      </c>
      <c r="B218" s="156">
        <v>3</v>
      </c>
      <c r="C218" s="157" t="s">
        <v>440</v>
      </c>
      <c r="D218" s="157" t="s">
        <v>440</v>
      </c>
      <c r="J218" s="158" t="s">
        <v>440</v>
      </c>
      <c r="K218" s="156" t="s">
        <v>450</v>
      </c>
      <c r="M218" s="155" t="s">
        <v>442</v>
      </c>
      <c r="N218" s="159" t="s">
        <v>694</v>
      </c>
      <c r="O218" s="155" t="s">
        <v>345</v>
      </c>
      <c r="P218" s="155" t="s">
        <v>345</v>
      </c>
      <c r="Q218" s="159" t="s">
        <v>345</v>
      </c>
      <c r="S218" s="159" t="s">
        <v>448</v>
      </c>
      <c r="T218" s="155">
        <v>274</v>
      </c>
      <c r="W218" s="155">
        <v>27</v>
      </c>
      <c r="X218" s="155">
        <v>37</v>
      </c>
      <c r="Z218" s="155">
        <v>53</v>
      </c>
    </row>
    <row r="219" spans="1:26">
      <c r="A219" s="155" t="s">
        <v>695</v>
      </c>
      <c r="B219" s="156">
        <v>3</v>
      </c>
      <c r="E219" s="157" t="s">
        <v>440</v>
      </c>
      <c r="H219" s="157" t="s">
        <v>440</v>
      </c>
      <c r="J219" s="158" t="s">
        <v>440</v>
      </c>
      <c r="K219" s="156" t="s">
        <v>441</v>
      </c>
      <c r="M219" s="155" t="s">
        <v>442</v>
      </c>
      <c r="N219" s="159" t="s">
        <v>516</v>
      </c>
      <c r="O219" s="155" t="s">
        <v>345</v>
      </c>
      <c r="P219" s="155" t="s">
        <v>345</v>
      </c>
      <c r="Q219" s="159" t="s">
        <v>345</v>
      </c>
      <c r="R219" s="155" t="s">
        <v>345</v>
      </c>
      <c r="S219" s="159" t="s">
        <v>460</v>
      </c>
      <c r="T219" s="155">
        <v>276</v>
      </c>
      <c r="W219" s="155">
        <v>28</v>
      </c>
      <c r="Z219" s="155">
        <v>53</v>
      </c>
    </row>
    <row r="220" spans="1:26">
      <c r="A220" s="155" t="s">
        <v>696</v>
      </c>
      <c r="B220" s="156">
        <v>3</v>
      </c>
      <c r="H220" s="157" t="s">
        <v>440</v>
      </c>
      <c r="J220" s="158" t="s">
        <v>440</v>
      </c>
      <c r="K220" s="156" t="s">
        <v>456</v>
      </c>
      <c r="M220" s="155" t="s">
        <v>442</v>
      </c>
      <c r="N220" s="159" t="s">
        <v>454</v>
      </c>
      <c r="O220" s="155" t="s">
        <v>345</v>
      </c>
      <c r="P220" s="155" t="s">
        <v>345</v>
      </c>
      <c r="Q220" s="159" t="s">
        <v>345</v>
      </c>
      <c r="R220" s="155" t="s">
        <v>345</v>
      </c>
      <c r="S220" s="159" t="s">
        <v>460</v>
      </c>
      <c r="T220" s="155">
        <v>277</v>
      </c>
      <c r="X220" s="155">
        <v>37</v>
      </c>
      <c r="Z220" s="155">
        <v>53</v>
      </c>
    </row>
    <row r="221" spans="1:26">
      <c r="A221" s="155" t="s">
        <v>697</v>
      </c>
      <c r="B221" s="156">
        <v>3</v>
      </c>
      <c r="C221" s="157" t="s">
        <v>440</v>
      </c>
      <c r="D221" s="157" t="s">
        <v>440</v>
      </c>
      <c r="K221" s="156" t="s">
        <v>453</v>
      </c>
      <c r="M221" s="155" t="s">
        <v>442</v>
      </c>
      <c r="N221" s="159" t="s">
        <v>485</v>
      </c>
      <c r="O221" s="155" t="s">
        <v>345</v>
      </c>
      <c r="P221" s="155" t="s">
        <v>345</v>
      </c>
      <c r="Q221" s="159" t="s">
        <v>345</v>
      </c>
      <c r="S221" s="159" t="s">
        <v>489</v>
      </c>
      <c r="T221" s="155">
        <v>277</v>
      </c>
      <c r="V221" s="155">
        <v>101</v>
      </c>
    </row>
    <row r="222" spans="1:26">
      <c r="A222" s="155" t="s">
        <v>698</v>
      </c>
      <c r="B222" s="156">
        <v>3</v>
      </c>
      <c r="E222" s="157" t="s">
        <v>440</v>
      </c>
      <c r="G222" s="157" t="s">
        <v>440</v>
      </c>
      <c r="K222" s="156" t="s">
        <v>456</v>
      </c>
      <c r="M222" s="155" t="s">
        <v>442</v>
      </c>
      <c r="N222" s="159" t="s">
        <v>447</v>
      </c>
      <c r="O222" s="155" t="s">
        <v>345</v>
      </c>
      <c r="P222" s="155" t="s">
        <v>345</v>
      </c>
      <c r="Q222" s="159" t="s">
        <v>98</v>
      </c>
      <c r="S222" s="159" t="s">
        <v>489</v>
      </c>
      <c r="T222" s="155">
        <v>277</v>
      </c>
      <c r="X222" s="155">
        <v>37</v>
      </c>
    </row>
    <row r="223" spans="1:26">
      <c r="A223" s="155" t="s">
        <v>699</v>
      </c>
      <c r="B223" s="156">
        <v>3</v>
      </c>
      <c r="D223" s="157" t="s">
        <v>440</v>
      </c>
      <c r="K223" s="156" t="s">
        <v>441</v>
      </c>
      <c r="M223" s="155" t="s">
        <v>442</v>
      </c>
      <c r="N223" s="159" t="s">
        <v>447</v>
      </c>
      <c r="O223" s="155" t="s">
        <v>345</v>
      </c>
      <c r="P223" s="155" t="s">
        <v>345</v>
      </c>
      <c r="Q223" s="159" t="s">
        <v>345</v>
      </c>
      <c r="R223" s="155" t="s">
        <v>345</v>
      </c>
      <c r="S223" s="159" t="s">
        <v>489</v>
      </c>
      <c r="T223" s="155">
        <v>278</v>
      </c>
      <c r="U223" s="155">
        <v>30</v>
      </c>
      <c r="V223" s="155">
        <v>102</v>
      </c>
    </row>
    <row r="224" spans="1:26">
      <c r="A224" s="155" t="s">
        <v>700</v>
      </c>
      <c r="B224" s="156">
        <v>3</v>
      </c>
      <c r="C224" s="157" t="s">
        <v>440</v>
      </c>
      <c r="H224" s="157" t="s">
        <v>440</v>
      </c>
      <c r="J224" s="158" t="s">
        <v>440</v>
      </c>
      <c r="K224" s="156" t="s">
        <v>441</v>
      </c>
      <c r="M224" s="155" t="s">
        <v>442</v>
      </c>
      <c r="N224" s="159" t="s">
        <v>519</v>
      </c>
      <c r="O224" s="155" t="s">
        <v>345</v>
      </c>
      <c r="P224" s="155" t="s">
        <v>345</v>
      </c>
      <c r="Q224" s="159" t="s">
        <v>345</v>
      </c>
      <c r="R224" s="155" t="s">
        <v>345</v>
      </c>
      <c r="S224" s="159" t="s">
        <v>460</v>
      </c>
      <c r="T224" s="155">
        <v>278</v>
      </c>
      <c r="X224" s="155">
        <v>37</v>
      </c>
      <c r="Z224" s="155">
        <v>54</v>
      </c>
    </row>
    <row r="225" spans="1:29">
      <c r="A225" s="155" t="s">
        <v>701</v>
      </c>
      <c r="B225" s="156">
        <v>3</v>
      </c>
      <c r="E225" s="157" t="s">
        <v>440</v>
      </c>
      <c r="J225" s="158" t="s">
        <v>440</v>
      </c>
      <c r="K225" s="156" t="s">
        <v>441</v>
      </c>
      <c r="M225" s="155" t="s">
        <v>442</v>
      </c>
      <c r="N225" s="159" t="s">
        <v>454</v>
      </c>
      <c r="O225" s="155" t="s">
        <v>345</v>
      </c>
      <c r="P225" s="155" t="s">
        <v>345</v>
      </c>
      <c r="Q225" s="159" t="s">
        <v>345</v>
      </c>
      <c r="S225" s="159" t="s">
        <v>444</v>
      </c>
      <c r="Y225" s="155">
        <v>22</v>
      </c>
    </row>
    <row r="226" spans="1:29">
      <c r="A226" s="155" t="s">
        <v>702</v>
      </c>
      <c r="B226" s="156">
        <v>3</v>
      </c>
      <c r="C226" s="157" t="s">
        <v>440</v>
      </c>
      <c r="D226" s="157" t="s">
        <v>440</v>
      </c>
      <c r="H226" s="157" t="s">
        <v>440</v>
      </c>
      <c r="I226" s="157" t="s">
        <v>440</v>
      </c>
      <c r="J226" s="158" t="s">
        <v>440</v>
      </c>
      <c r="K226" s="156" t="s">
        <v>470</v>
      </c>
      <c r="M226" s="155" t="s">
        <v>442</v>
      </c>
      <c r="N226" s="159" t="s">
        <v>471</v>
      </c>
      <c r="O226" s="155" t="s">
        <v>345</v>
      </c>
      <c r="P226" s="155" t="s">
        <v>98</v>
      </c>
      <c r="Q226" s="159" t="s">
        <v>345</v>
      </c>
      <c r="S226" s="159" t="s">
        <v>473</v>
      </c>
      <c r="T226" s="161">
        <v>283</v>
      </c>
      <c r="Z226" s="155">
        <v>55</v>
      </c>
    </row>
    <row r="227" spans="1:29">
      <c r="A227" s="155" t="s">
        <v>703</v>
      </c>
      <c r="B227" s="156">
        <v>3</v>
      </c>
      <c r="I227" s="157" t="s">
        <v>440</v>
      </c>
      <c r="J227" s="158" t="s">
        <v>440</v>
      </c>
      <c r="K227" s="156" t="s">
        <v>453</v>
      </c>
      <c r="M227" s="155" t="s">
        <v>442</v>
      </c>
      <c r="N227" s="159" t="s">
        <v>447</v>
      </c>
      <c r="O227" s="155" t="s">
        <v>345</v>
      </c>
      <c r="P227" s="155" t="s">
        <v>345</v>
      </c>
      <c r="Q227" s="159" t="s">
        <v>98</v>
      </c>
      <c r="R227" s="155" t="s">
        <v>345</v>
      </c>
      <c r="S227" s="159" t="s">
        <v>460</v>
      </c>
      <c r="T227" s="161">
        <v>285</v>
      </c>
      <c r="Z227" s="155">
        <v>55</v>
      </c>
    </row>
    <row r="228" spans="1:29">
      <c r="A228" s="155" t="s">
        <v>704</v>
      </c>
      <c r="B228" s="156">
        <v>3</v>
      </c>
      <c r="J228" s="158" t="s">
        <v>440</v>
      </c>
      <c r="K228" s="156" t="s">
        <v>450</v>
      </c>
      <c r="M228" s="155" t="s">
        <v>442</v>
      </c>
      <c r="N228" s="159" t="s">
        <v>519</v>
      </c>
      <c r="O228" s="155" t="s">
        <v>345</v>
      </c>
      <c r="P228" s="155" t="s">
        <v>345</v>
      </c>
      <c r="Q228" s="159" t="s">
        <v>345</v>
      </c>
      <c r="R228" s="155" t="s">
        <v>345</v>
      </c>
      <c r="S228" s="159" t="s">
        <v>489</v>
      </c>
      <c r="Y228" s="155">
        <v>23</v>
      </c>
    </row>
    <row r="229" spans="1:29">
      <c r="A229" s="155" t="s">
        <v>705</v>
      </c>
      <c r="B229" s="156">
        <v>3</v>
      </c>
      <c r="E229" s="157" t="s">
        <v>440</v>
      </c>
      <c r="H229" s="157" t="s">
        <v>440</v>
      </c>
      <c r="J229" s="158" t="s">
        <v>440</v>
      </c>
      <c r="K229" s="156" t="s">
        <v>450</v>
      </c>
      <c r="M229" s="155" t="s">
        <v>442</v>
      </c>
      <c r="N229" s="159" t="s">
        <v>443</v>
      </c>
      <c r="O229" s="155" t="s">
        <v>345</v>
      </c>
      <c r="P229" s="155" t="s">
        <v>345</v>
      </c>
      <c r="Q229" s="159" t="s">
        <v>345</v>
      </c>
      <c r="R229" s="155" t="s">
        <v>345</v>
      </c>
      <c r="S229" s="159" t="s">
        <v>489</v>
      </c>
      <c r="Y229" s="155">
        <v>23</v>
      </c>
      <c r="AC229" s="159">
        <v>116</v>
      </c>
    </row>
    <row r="230" spans="1:29">
      <c r="A230" s="155" t="s">
        <v>706</v>
      </c>
      <c r="B230" s="156">
        <v>3</v>
      </c>
      <c r="E230" s="157" t="s">
        <v>440</v>
      </c>
      <c r="G230" s="157" t="s">
        <v>440</v>
      </c>
      <c r="H230" s="157" t="s">
        <v>440</v>
      </c>
      <c r="J230" s="158" t="s">
        <v>440</v>
      </c>
      <c r="K230" s="156" t="s">
        <v>456</v>
      </c>
      <c r="L230" s="156" t="s">
        <v>345</v>
      </c>
      <c r="M230" s="155" t="s">
        <v>442</v>
      </c>
      <c r="N230" s="159" t="s">
        <v>462</v>
      </c>
      <c r="O230" s="155" t="s">
        <v>345</v>
      </c>
      <c r="P230" s="155" t="s">
        <v>345</v>
      </c>
      <c r="Q230" s="159" t="s">
        <v>345</v>
      </c>
      <c r="S230" s="159" t="s">
        <v>508</v>
      </c>
      <c r="T230" s="155">
        <v>287</v>
      </c>
      <c r="X230" s="155">
        <v>38</v>
      </c>
      <c r="Z230" s="155">
        <v>55</v>
      </c>
    </row>
    <row r="231" spans="1:29">
      <c r="A231" s="155" t="s">
        <v>707</v>
      </c>
      <c r="B231" s="156">
        <v>3</v>
      </c>
      <c r="D231" s="157" t="s">
        <v>440</v>
      </c>
      <c r="E231" s="157" t="s">
        <v>440</v>
      </c>
      <c r="G231" s="157" t="s">
        <v>440</v>
      </c>
      <c r="H231" s="157" t="s">
        <v>440</v>
      </c>
      <c r="K231" s="156" t="s">
        <v>456</v>
      </c>
      <c r="L231" s="156" t="s">
        <v>345</v>
      </c>
      <c r="M231" s="155" t="s">
        <v>442</v>
      </c>
      <c r="N231" s="159" t="s">
        <v>462</v>
      </c>
      <c r="O231" s="155" t="s">
        <v>345</v>
      </c>
      <c r="P231" s="155" t="s">
        <v>345</v>
      </c>
      <c r="Q231" s="159" t="s">
        <v>345</v>
      </c>
      <c r="S231" s="159" t="s">
        <v>473</v>
      </c>
      <c r="T231" s="155">
        <v>287</v>
      </c>
      <c r="W231" s="155">
        <v>28</v>
      </c>
    </row>
    <row r="232" spans="1:29">
      <c r="A232" s="155" t="s">
        <v>708</v>
      </c>
      <c r="B232" s="156">
        <v>3</v>
      </c>
      <c r="E232" s="157" t="s">
        <v>440</v>
      </c>
      <c r="G232" s="157" t="s">
        <v>440</v>
      </c>
      <c r="K232" s="156" t="s">
        <v>450</v>
      </c>
      <c r="M232" s="155" t="s">
        <v>442</v>
      </c>
      <c r="N232" s="159" t="s">
        <v>454</v>
      </c>
      <c r="O232" s="155" t="s">
        <v>345</v>
      </c>
      <c r="P232" s="155" t="s">
        <v>345</v>
      </c>
      <c r="Q232" s="159" t="s">
        <v>345</v>
      </c>
      <c r="R232" s="155" t="s">
        <v>345</v>
      </c>
      <c r="S232" s="159" t="s">
        <v>460</v>
      </c>
      <c r="T232" s="160">
        <v>288</v>
      </c>
    </row>
    <row r="233" spans="1:29">
      <c r="A233" s="155" t="s">
        <v>709</v>
      </c>
      <c r="B233" s="156">
        <v>4</v>
      </c>
      <c r="J233" s="158" t="s">
        <v>440</v>
      </c>
      <c r="K233" s="156" t="s">
        <v>470</v>
      </c>
      <c r="M233" s="155" t="s">
        <v>442</v>
      </c>
      <c r="N233" s="159" t="s">
        <v>462</v>
      </c>
      <c r="O233" s="155" t="s">
        <v>345</v>
      </c>
      <c r="P233" s="155" t="s">
        <v>345</v>
      </c>
      <c r="Q233" s="159" t="s">
        <v>345</v>
      </c>
      <c r="R233" s="155" t="s">
        <v>345</v>
      </c>
      <c r="S233" s="159" t="s">
        <v>473</v>
      </c>
      <c r="T233" s="155">
        <v>214</v>
      </c>
      <c r="V233" s="155">
        <v>83</v>
      </c>
    </row>
    <row r="234" spans="1:29">
      <c r="A234" s="155" t="s">
        <v>710</v>
      </c>
      <c r="B234" s="156">
        <v>4</v>
      </c>
      <c r="F234" s="157" t="s">
        <v>440</v>
      </c>
      <c r="K234" s="156" t="s">
        <v>446</v>
      </c>
      <c r="M234" s="155" t="s">
        <v>442</v>
      </c>
      <c r="N234" s="159" t="s">
        <v>447</v>
      </c>
      <c r="O234" s="155" t="s">
        <v>345</v>
      </c>
      <c r="P234" s="155" t="s">
        <v>98</v>
      </c>
      <c r="Q234" s="159" t="s">
        <v>98</v>
      </c>
      <c r="R234" s="155" t="s">
        <v>345</v>
      </c>
      <c r="S234" s="159" t="s">
        <v>489</v>
      </c>
      <c r="T234" s="160">
        <v>216</v>
      </c>
    </row>
    <row r="235" spans="1:29">
      <c r="A235" s="155" t="s">
        <v>711</v>
      </c>
      <c r="B235" s="156">
        <v>4</v>
      </c>
      <c r="F235" s="157" t="s">
        <v>440</v>
      </c>
      <c r="K235" s="156" t="s">
        <v>446</v>
      </c>
      <c r="M235" s="155" t="s">
        <v>442</v>
      </c>
      <c r="N235" s="159" t="s">
        <v>447</v>
      </c>
      <c r="O235" s="155" t="s">
        <v>345</v>
      </c>
      <c r="P235" s="155" t="s">
        <v>98</v>
      </c>
      <c r="Q235" s="159" t="s">
        <v>98</v>
      </c>
      <c r="R235" s="155" t="s">
        <v>345</v>
      </c>
      <c r="S235" s="159" t="s">
        <v>489</v>
      </c>
      <c r="T235" s="160">
        <v>216</v>
      </c>
    </row>
    <row r="236" spans="1:29">
      <c r="A236" s="155" t="s">
        <v>712</v>
      </c>
      <c r="B236" s="156">
        <v>4</v>
      </c>
      <c r="D236" s="157" t="s">
        <v>440</v>
      </c>
      <c r="F236" s="157" t="s">
        <v>440</v>
      </c>
      <c r="H236" s="157" t="s">
        <v>440</v>
      </c>
      <c r="I236" s="157" t="s">
        <v>440</v>
      </c>
      <c r="J236" s="158" t="s">
        <v>440</v>
      </c>
      <c r="K236" s="156" t="s">
        <v>446</v>
      </c>
      <c r="M236" s="155" t="s">
        <v>442</v>
      </c>
      <c r="N236" s="159" t="s">
        <v>443</v>
      </c>
      <c r="O236" s="155" t="s">
        <v>345</v>
      </c>
      <c r="P236" s="155" t="s">
        <v>345</v>
      </c>
      <c r="Q236" s="159" t="s">
        <v>345</v>
      </c>
      <c r="R236" s="155" t="s">
        <v>345</v>
      </c>
      <c r="S236" s="159" t="s">
        <v>460</v>
      </c>
      <c r="T236" s="160">
        <v>217</v>
      </c>
    </row>
    <row r="237" spans="1:29">
      <c r="A237" s="155" t="s">
        <v>713</v>
      </c>
      <c r="B237" s="156">
        <v>4</v>
      </c>
      <c r="E237" s="157" t="s">
        <v>440</v>
      </c>
      <c r="H237" s="157" t="s">
        <v>440</v>
      </c>
      <c r="I237" s="157" t="s">
        <v>440</v>
      </c>
      <c r="J237" s="158" t="s">
        <v>440</v>
      </c>
      <c r="K237" s="156" t="s">
        <v>453</v>
      </c>
      <c r="M237" s="155" t="s">
        <v>442</v>
      </c>
      <c r="N237" s="159" t="s">
        <v>462</v>
      </c>
      <c r="O237" s="155" t="s">
        <v>345</v>
      </c>
      <c r="P237" s="155" t="s">
        <v>345</v>
      </c>
      <c r="Q237" s="159" t="s">
        <v>98</v>
      </c>
      <c r="S237" s="159" t="s">
        <v>444</v>
      </c>
      <c r="T237" s="160">
        <v>219</v>
      </c>
      <c r="Z237" s="155">
        <v>40</v>
      </c>
    </row>
    <row r="238" spans="1:29">
      <c r="A238" s="155" t="s">
        <v>714</v>
      </c>
      <c r="B238" s="156">
        <v>4</v>
      </c>
      <c r="C238" s="157" t="s">
        <v>440</v>
      </c>
      <c r="K238" s="156" t="s">
        <v>466</v>
      </c>
      <c r="M238" s="155" t="s">
        <v>442</v>
      </c>
      <c r="N238" s="159" t="s">
        <v>462</v>
      </c>
      <c r="O238" s="155" t="s">
        <v>345</v>
      </c>
      <c r="P238" s="155" t="s">
        <v>345</v>
      </c>
      <c r="Q238" s="159" t="s">
        <v>98</v>
      </c>
      <c r="R238" s="155" t="s">
        <v>345</v>
      </c>
      <c r="S238" s="159" t="s">
        <v>460</v>
      </c>
      <c r="T238" s="160">
        <v>224</v>
      </c>
    </row>
    <row r="239" spans="1:29">
      <c r="A239" s="155" t="s">
        <v>715</v>
      </c>
      <c r="B239" s="156">
        <v>4</v>
      </c>
      <c r="C239" s="157" t="s">
        <v>440</v>
      </c>
      <c r="E239" s="157" t="s">
        <v>440</v>
      </c>
      <c r="H239" s="157" t="s">
        <v>440</v>
      </c>
      <c r="J239" s="158" t="s">
        <v>440</v>
      </c>
      <c r="K239" s="156" t="s">
        <v>466</v>
      </c>
      <c r="M239" s="155" t="s">
        <v>442</v>
      </c>
      <c r="N239" s="159" t="s">
        <v>519</v>
      </c>
      <c r="O239" s="155" t="s">
        <v>345</v>
      </c>
      <c r="P239" s="155" t="s">
        <v>345</v>
      </c>
      <c r="Q239" s="159" t="s">
        <v>345</v>
      </c>
      <c r="R239" s="155" t="s">
        <v>345</v>
      </c>
      <c r="S239" s="159" t="s">
        <v>460</v>
      </c>
      <c r="T239" s="155">
        <v>224</v>
      </c>
      <c r="W239" s="155">
        <v>24</v>
      </c>
      <c r="X239" s="155">
        <v>32</v>
      </c>
      <c r="Z239" s="155">
        <v>41</v>
      </c>
    </row>
    <row r="240" spans="1:29">
      <c r="A240" s="163" t="s">
        <v>716</v>
      </c>
      <c r="B240" s="164">
        <v>4</v>
      </c>
      <c r="C240" s="165"/>
      <c r="D240" s="165"/>
      <c r="E240" s="165"/>
      <c r="F240" s="165"/>
      <c r="G240" s="165"/>
      <c r="H240" s="165" t="s">
        <v>440</v>
      </c>
      <c r="I240" s="165"/>
      <c r="J240" s="166" t="s">
        <v>440</v>
      </c>
      <c r="K240" s="164" t="s">
        <v>441</v>
      </c>
      <c r="L240" s="164"/>
      <c r="M240" s="163" t="s">
        <v>442</v>
      </c>
      <c r="N240" s="167" t="s">
        <v>443</v>
      </c>
      <c r="O240" s="163" t="s">
        <v>345</v>
      </c>
      <c r="P240" s="163" t="s">
        <v>345</v>
      </c>
      <c r="Q240" s="167" t="s">
        <v>98</v>
      </c>
      <c r="R240" s="163"/>
      <c r="S240" s="167" t="s">
        <v>489</v>
      </c>
      <c r="T240" s="163"/>
      <c r="U240" s="163"/>
      <c r="V240" s="163"/>
      <c r="W240" s="163"/>
      <c r="X240" s="163"/>
      <c r="Y240" s="163"/>
      <c r="Z240" s="163"/>
      <c r="AA240" s="163"/>
      <c r="AB240" s="163">
        <v>2</v>
      </c>
      <c r="AC240" s="167"/>
    </row>
    <row r="241" spans="1:29">
      <c r="A241" s="155" t="s">
        <v>717</v>
      </c>
      <c r="B241" s="156">
        <v>4</v>
      </c>
      <c r="E241" s="157" t="s">
        <v>440</v>
      </c>
      <c r="J241" s="158" t="s">
        <v>440</v>
      </c>
      <c r="K241" s="156" t="s">
        <v>441</v>
      </c>
      <c r="M241" s="155" t="s">
        <v>457</v>
      </c>
      <c r="N241" s="159" t="s">
        <v>519</v>
      </c>
      <c r="O241" s="155" t="s">
        <v>345</v>
      </c>
      <c r="P241" s="155" t="s">
        <v>345</v>
      </c>
      <c r="Q241" s="159" t="s">
        <v>98</v>
      </c>
      <c r="R241" s="155" t="s">
        <v>345</v>
      </c>
      <c r="S241" s="159" t="s">
        <v>473</v>
      </c>
      <c r="T241" s="161">
        <v>226</v>
      </c>
    </row>
    <row r="242" spans="1:29">
      <c r="A242" s="163" t="s">
        <v>718</v>
      </c>
      <c r="B242" s="164">
        <v>4</v>
      </c>
      <c r="C242" s="165"/>
      <c r="D242" s="165"/>
      <c r="E242" s="165"/>
      <c r="F242" s="165"/>
      <c r="G242" s="165"/>
      <c r="H242" s="165" t="s">
        <v>440</v>
      </c>
      <c r="I242" s="165"/>
      <c r="J242" s="166" t="s">
        <v>440</v>
      </c>
      <c r="K242" s="164" t="s">
        <v>441</v>
      </c>
      <c r="L242" s="164"/>
      <c r="M242" s="163" t="s">
        <v>442</v>
      </c>
      <c r="N242" s="167" t="s">
        <v>443</v>
      </c>
      <c r="O242" s="163" t="s">
        <v>345</v>
      </c>
      <c r="P242" s="163" t="s">
        <v>345</v>
      </c>
      <c r="Q242" s="167" t="s">
        <v>345</v>
      </c>
      <c r="R242" s="163" t="s">
        <v>345</v>
      </c>
      <c r="S242" s="167" t="s">
        <v>473</v>
      </c>
      <c r="T242" s="163"/>
      <c r="U242" s="163"/>
      <c r="V242" s="163"/>
      <c r="W242" s="163"/>
      <c r="X242" s="163"/>
      <c r="Y242" s="163"/>
      <c r="Z242" s="163"/>
      <c r="AA242" s="163"/>
      <c r="AB242" s="163">
        <v>3</v>
      </c>
      <c r="AC242" s="167"/>
    </row>
    <row r="243" spans="1:29">
      <c r="A243" s="155" t="s">
        <v>719</v>
      </c>
      <c r="B243" s="156">
        <v>4</v>
      </c>
      <c r="E243" s="157" t="s">
        <v>440</v>
      </c>
      <c r="G243" s="157" t="s">
        <v>440</v>
      </c>
      <c r="K243" s="156" t="s">
        <v>441</v>
      </c>
      <c r="M243" s="155" t="s">
        <v>442</v>
      </c>
      <c r="N243" s="159" t="s">
        <v>443</v>
      </c>
      <c r="O243" s="155" t="s">
        <v>345</v>
      </c>
      <c r="P243" s="155" t="s">
        <v>345</v>
      </c>
      <c r="Q243" s="159" t="s">
        <v>594</v>
      </c>
      <c r="R243" s="155" t="s">
        <v>345</v>
      </c>
      <c r="S243" s="159" t="s">
        <v>473</v>
      </c>
      <c r="T243" s="161">
        <v>226</v>
      </c>
    </row>
    <row r="244" spans="1:29">
      <c r="A244" s="155" t="s">
        <v>720</v>
      </c>
      <c r="B244" s="156">
        <v>4</v>
      </c>
      <c r="D244" s="157" t="s">
        <v>440</v>
      </c>
      <c r="E244" s="157" t="s">
        <v>440</v>
      </c>
      <c r="J244" s="158" t="s">
        <v>440</v>
      </c>
      <c r="K244" s="156" t="s">
        <v>456</v>
      </c>
      <c r="M244" s="155" t="s">
        <v>442</v>
      </c>
      <c r="N244" s="159" t="s">
        <v>598</v>
      </c>
      <c r="O244" s="155" t="s">
        <v>345</v>
      </c>
      <c r="P244" s="155" t="s">
        <v>345</v>
      </c>
      <c r="Q244" s="159" t="s">
        <v>345</v>
      </c>
      <c r="R244" s="155" t="s">
        <v>345</v>
      </c>
      <c r="S244" s="159" t="s">
        <v>489</v>
      </c>
      <c r="T244" s="161">
        <v>227</v>
      </c>
      <c r="Z244" s="155">
        <v>42</v>
      </c>
    </row>
    <row r="245" spans="1:29">
      <c r="A245" s="155" t="s">
        <v>721</v>
      </c>
      <c r="B245" s="156">
        <v>4</v>
      </c>
      <c r="D245" s="157" t="s">
        <v>440</v>
      </c>
      <c r="F245" s="157" t="s">
        <v>440</v>
      </c>
      <c r="K245" s="156" t="s">
        <v>446</v>
      </c>
      <c r="M245" s="155" t="s">
        <v>442</v>
      </c>
      <c r="N245" s="159" t="s">
        <v>471</v>
      </c>
      <c r="O245" s="155" t="s">
        <v>345</v>
      </c>
      <c r="P245" s="155" t="s">
        <v>345</v>
      </c>
      <c r="Q245" s="159" t="s">
        <v>98</v>
      </c>
      <c r="S245" s="159" t="s">
        <v>506</v>
      </c>
      <c r="T245" s="155">
        <v>230</v>
      </c>
      <c r="V245" s="155">
        <v>87</v>
      </c>
    </row>
    <row r="246" spans="1:29">
      <c r="A246" s="155" t="s">
        <v>722</v>
      </c>
      <c r="B246" s="156">
        <v>4</v>
      </c>
      <c r="C246" s="157" t="s">
        <v>440</v>
      </c>
      <c r="H246" s="157" t="s">
        <v>440</v>
      </c>
      <c r="I246" s="157" t="s">
        <v>440</v>
      </c>
      <c r="J246" s="158" t="s">
        <v>440</v>
      </c>
      <c r="K246" s="156" t="s">
        <v>441</v>
      </c>
      <c r="M246" s="155" t="s">
        <v>442</v>
      </c>
      <c r="N246" s="159" t="s">
        <v>723</v>
      </c>
      <c r="O246" s="155" t="s">
        <v>345</v>
      </c>
      <c r="P246" s="155" t="s">
        <v>98</v>
      </c>
      <c r="Q246" s="159" t="s">
        <v>98</v>
      </c>
      <c r="S246" s="159" t="s">
        <v>444</v>
      </c>
      <c r="T246" s="155">
        <v>233</v>
      </c>
      <c r="V246" s="155">
        <v>87</v>
      </c>
    </row>
    <row r="247" spans="1:29">
      <c r="A247" s="155" t="s">
        <v>470</v>
      </c>
      <c r="B247" s="156">
        <v>4</v>
      </c>
      <c r="D247" s="157" t="s">
        <v>440</v>
      </c>
      <c r="K247" s="156" t="s">
        <v>470</v>
      </c>
      <c r="L247" s="156" t="s">
        <v>345</v>
      </c>
      <c r="M247" s="155" t="s">
        <v>442</v>
      </c>
      <c r="N247" s="159" t="s">
        <v>447</v>
      </c>
      <c r="O247" s="155" t="s">
        <v>345</v>
      </c>
      <c r="P247" s="155" t="s">
        <v>345</v>
      </c>
      <c r="Q247" s="159" t="s">
        <v>345</v>
      </c>
      <c r="S247" s="159" t="s">
        <v>444</v>
      </c>
      <c r="T247" s="155">
        <v>234</v>
      </c>
      <c r="V247" s="155">
        <v>88</v>
      </c>
    </row>
    <row r="248" spans="1:29">
      <c r="A248" s="155" t="s">
        <v>724</v>
      </c>
      <c r="B248" s="156">
        <v>4</v>
      </c>
      <c r="E248" s="157" t="s">
        <v>440</v>
      </c>
      <c r="H248" s="157" t="s">
        <v>440</v>
      </c>
      <c r="K248" s="156" t="s">
        <v>466</v>
      </c>
      <c r="M248" s="155" t="s">
        <v>442</v>
      </c>
      <c r="N248" s="159" t="s">
        <v>443</v>
      </c>
      <c r="O248" s="155" t="s">
        <v>345</v>
      </c>
      <c r="P248" s="155" t="s">
        <v>345</v>
      </c>
      <c r="Q248" s="159" t="s">
        <v>98</v>
      </c>
      <c r="R248" s="155" t="s">
        <v>345</v>
      </c>
      <c r="S248" s="159" t="s">
        <v>460</v>
      </c>
      <c r="T248" s="161">
        <v>234</v>
      </c>
      <c r="Z248" s="155">
        <v>44</v>
      </c>
    </row>
    <row r="249" spans="1:29">
      <c r="A249" s="155" t="s">
        <v>725</v>
      </c>
      <c r="B249" s="156">
        <v>4</v>
      </c>
      <c r="E249" s="157" t="s">
        <v>440</v>
      </c>
      <c r="I249" s="157" t="s">
        <v>440</v>
      </c>
      <c r="J249" s="158" t="s">
        <v>440</v>
      </c>
      <c r="K249" s="156" t="s">
        <v>456</v>
      </c>
      <c r="M249" s="155" t="s">
        <v>442</v>
      </c>
      <c r="N249" s="159" t="s">
        <v>519</v>
      </c>
      <c r="O249" s="155" t="s">
        <v>345</v>
      </c>
      <c r="P249" s="155" t="s">
        <v>345</v>
      </c>
      <c r="Q249" s="159" t="s">
        <v>98</v>
      </c>
      <c r="R249" s="155" t="s">
        <v>345</v>
      </c>
      <c r="S249" s="159" t="s">
        <v>460</v>
      </c>
      <c r="Y249" s="155">
        <v>17</v>
      </c>
    </row>
    <row r="250" spans="1:29">
      <c r="A250" s="155" t="s">
        <v>726</v>
      </c>
      <c r="B250" s="156">
        <v>4</v>
      </c>
      <c r="J250" s="158" t="s">
        <v>440</v>
      </c>
      <c r="K250" s="156" t="s">
        <v>441</v>
      </c>
      <c r="M250" s="155" t="s">
        <v>442</v>
      </c>
      <c r="N250" s="159" t="s">
        <v>519</v>
      </c>
      <c r="O250" s="155" t="s">
        <v>345</v>
      </c>
      <c r="P250" s="155" t="s">
        <v>345</v>
      </c>
      <c r="Q250" s="159" t="s">
        <v>345</v>
      </c>
      <c r="R250" s="155" t="s">
        <v>345</v>
      </c>
      <c r="S250" s="159" t="s">
        <v>460</v>
      </c>
      <c r="T250" s="155">
        <v>238</v>
      </c>
      <c r="W250" s="155">
        <v>25</v>
      </c>
      <c r="X250" s="155">
        <v>33</v>
      </c>
      <c r="Z250" s="155">
        <v>46</v>
      </c>
    </row>
    <row r="251" spans="1:29">
      <c r="A251" s="155" t="s">
        <v>727</v>
      </c>
      <c r="B251" s="156">
        <v>4</v>
      </c>
      <c r="J251" s="158" t="s">
        <v>440</v>
      </c>
      <c r="K251" s="156" t="s">
        <v>456</v>
      </c>
      <c r="M251" s="155" t="s">
        <v>604</v>
      </c>
      <c r="N251" s="159" t="s">
        <v>454</v>
      </c>
      <c r="O251" s="155" t="s">
        <v>345</v>
      </c>
      <c r="P251" s="155" t="s">
        <v>345</v>
      </c>
      <c r="Q251" s="159" t="s">
        <v>98</v>
      </c>
      <c r="S251" s="159" t="s">
        <v>444</v>
      </c>
      <c r="T251" s="161">
        <v>239</v>
      </c>
    </row>
    <row r="252" spans="1:29">
      <c r="A252" s="155" t="s">
        <v>728</v>
      </c>
      <c r="B252" s="156">
        <v>4</v>
      </c>
      <c r="J252" s="158" t="s">
        <v>440</v>
      </c>
      <c r="K252" s="156" t="s">
        <v>450</v>
      </c>
      <c r="M252" s="155" t="s">
        <v>442</v>
      </c>
      <c r="N252" s="159" t="s">
        <v>447</v>
      </c>
      <c r="O252" s="155" t="s">
        <v>345</v>
      </c>
      <c r="P252" s="155" t="s">
        <v>345</v>
      </c>
      <c r="Q252" s="159" t="s">
        <v>345</v>
      </c>
      <c r="S252" s="159" t="s">
        <v>489</v>
      </c>
      <c r="T252" s="155">
        <v>242</v>
      </c>
      <c r="X252" s="155">
        <v>33</v>
      </c>
      <c r="Z252" s="155">
        <v>46</v>
      </c>
    </row>
    <row r="253" spans="1:29">
      <c r="A253" s="155" t="s">
        <v>729</v>
      </c>
      <c r="B253" s="156">
        <v>4</v>
      </c>
      <c r="C253" s="157" t="s">
        <v>440</v>
      </c>
      <c r="D253" s="157" t="s">
        <v>440</v>
      </c>
      <c r="E253" s="157" t="s">
        <v>440</v>
      </c>
      <c r="G253" s="157" t="s">
        <v>440</v>
      </c>
      <c r="K253" s="156" t="s">
        <v>446</v>
      </c>
      <c r="M253" s="155" t="s">
        <v>442</v>
      </c>
      <c r="N253" s="159" t="s">
        <v>471</v>
      </c>
      <c r="O253" s="155" t="s">
        <v>345</v>
      </c>
      <c r="P253" s="155" t="s">
        <v>345</v>
      </c>
      <c r="Q253" s="159" t="s">
        <v>345</v>
      </c>
      <c r="S253" s="159" t="s">
        <v>473</v>
      </c>
      <c r="T253" s="155">
        <v>244</v>
      </c>
      <c r="V253" s="155">
        <v>91</v>
      </c>
    </row>
    <row r="254" spans="1:29">
      <c r="A254" s="155" t="s">
        <v>730</v>
      </c>
      <c r="B254" s="156">
        <v>4</v>
      </c>
      <c r="E254" s="157" t="s">
        <v>440</v>
      </c>
      <c r="K254" s="156" t="s">
        <v>456</v>
      </c>
      <c r="M254" s="155" t="s">
        <v>442</v>
      </c>
      <c r="N254" s="159" t="s">
        <v>462</v>
      </c>
      <c r="O254" s="155" t="s">
        <v>345</v>
      </c>
      <c r="P254" s="155" t="s">
        <v>345</v>
      </c>
      <c r="Q254" s="159" t="s">
        <v>98</v>
      </c>
      <c r="R254" s="155" t="s">
        <v>345</v>
      </c>
      <c r="S254" s="159" t="s">
        <v>489</v>
      </c>
      <c r="T254" s="161">
        <v>245</v>
      </c>
    </row>
    <row r="255" spans="1:29">
      <c r="A255" s="155" t="s">
        <v>731</v>
      </c>
      <c r="B255" s="156">
        <v>4</v>
      </c>
      <c r="E255" s="157" t="s">
        <v>440</v>
      </c>
      <c r="G255" s="157" t="s">
        <v>440</v>
      </c>
      <c r="K255" s="156" t="s">
        <v>441</v>
      </c>
      <c r="M255" s="155" t="s">
        <v>478</v>
      </c>
      <c r="N255" s="159" t="s">
        <v>462</v>
      </c>
      <c r="O255" s="155" t="s">
        <v>345</v>
      </c>
      <c r="P255" s="155" t="s">
        <v>345</v>
      </c>
      <c r="Q255" s="159" t="s">
        <v>98</v>
      </c>
      <c r="R255" s="155" t="s">
        <v>345</v>
      </c>
      <c r="S255" s="159" t="s">
        <v>460</v>
      </c>
      <c r="T255" s="161">
        <v>246</v>
      </c>
    </row>
    <row r="256" spans="1:29">
      <c r="A256" s="155" t="s">
        <v>732</v>
      </c>
      <c r="B256" s="156">
        <v>4</v>
      </c>
      <c r="C256" s="157" t="s">
        <v>440</v>
      </c>
      <c r="H256" s="157" t="s">
        <v>440</v>
      </c>
      <c r="J256" s="158" t="s">
        <v>440</v>
      </c>
      <c r="K256" s="156" t="s">
        <v>482</v>
      </c>
      <c r="M256" s="155" t="s">
        <v>442</v>
      </c>
      <c r="N256" s="159" t="s">
        <v>471</v>
      </c>
      <c r="O256" s="155" t="s">
        <v>345</v>
      </c>
      <c r="P256" s="155" t="s">
        <v>345</v>
      </c>
      <c r="Q256" s="159" t="s">
        <v>98</v>
      </c>
      <c r="R256" s="155" t="s">
        <v>345</v>
      </c>
      <c r="S256" s="159" t="s">
        <v>460</v>
      </c>
      <c r="T256" s="155">
        <v>246</v>
      </c>
      <c r="V256" s="155">
        <v>92</v>
      </c>
    </row>
    <row r="257" spans="1:26">
      <c r="A257" s="155" t="s">
        <v>733</v>
      </c>
      <c r="B257" s="156">
        <v>4</v>
      </c>
      <c r="D257" s="157" t="s">
        <v>440</v>
      </c>
      <c r="K257" s="156" t="s">
        <v>441</v>
      </c>
      <c r="M257" s="155" t="s">
        <v>442</v>
      </c>
      <c r="N257" s="159" t="s">
        <v>462</v>
      </c>
      <c r="O257" s="155" t="s">
        <v>345</v>
      </c>
      <c r="P257" s="155" t="s">
        <v>98</v>
      </c>
      <c r="Q257" s="159" t="s">
        <v>98</v>
      </c>
      <c r="S257" s="159" t="s">
        <v>506</v>
      </c>
      <c r="T257" s="155">
        <v>246</v>
      </c>
      <c r="V257" s="155">
        <v>92</v>
      </c>
    </row>
    <row r="258" spans="1:26">
      <c r="A258" s="155" t="s">
        <v>734</v>
      </c>
      <c r="B258" s="156">
        <v>4</v>
      </c>
      <c r="C258" s="157" t="s">
        <v>440</v>
      </c>
      <c r="E258" s="157" t="s">
        <v>440</v>
      </c>
      <c r="I258" s="157" t="s">
        <v>440</v>
      </c>
      <c r="J258" s="158" t="s">
        <v>440</v>
      </c>
      <c r="K258" s="156" t="s">
        <v>482</v>
      </c>
      <c r="M258" s="155" t="s">
        <v>604</v>
      </c>
      <c r="N258" s="159" t="s">
        <v>598</v>
      </c>
      <c r="O258" s="155" t="s">
        <v>345</v>
      </c>
      <c r="P258" s="155" t="s">
        <v>345</v>
      </c>
      <c r="Q258" s="159" t="s">
        <v>345</v>
      </c>
      <c r="S258" s="159" t="s">
        <v>508</v>
      </c>
      <c r="T258" s="161">
        <v>249</v>
      </c>
    </row>
    <row r="259" spans="1:26">
      <c r="A259" s="155" t="s">
        <v>735</v>
      </c>
      <c r="B259" s="156">
        <v>4</v>
      </c>
      <c r="E259" s="157" t="s">
        <v>440</v>
      </c>
      <c r="H259" s="157" t="s">
        <v>440</v>
      </c>
      <c r="J259" s="158" t="s">
        <v>440</v>
      </c>
      <c r="K259" s="156" t="s">
        <v>450</v>
      </c>
      <c r="M259" s="155" t="s">
        <v>442</v>
      </c>
      <c r="N259" s="159" t="s">
        <v>598</v>
      </c>
      <c r="O259" s="155" t="s">
        <v>345</v>
      </c>
      <c r="P259" s="155" t="s">
        <v>345</v>
      </c>
      <c r="Q259" s="159" t="s">
        <v>345</v>
      </c>
      <c r="S259" s="159" t="s">
        <v>444</v>
      </c>
      <c r="T259" s="155">
        <v>252</v>
      </c>
      <c r="V259" s="155">
        <v>94</v>
      </c>
    </row>
    <row r="260" spans="1:26">
      <c r="A260" s="155" t="s">
        <v>736</v>
      </c>
      <c r="B260" s="156">
        <v>4</v>
      </c>
      <c r="J260" s="158" t="s">
        <v>440</v>
      </c>
      <c r="K260" s="156" t="s">
        <v>441</v>
      </c>
      <c r="M260" s="155" t="s">
        <v>442</v>
      </c>
      <c r="N260" s="159" t="s">
        <v>471</v>
      </c>
      <c r="O260" s="155" t="s">
        <v>345</v>
      </c>
      <c r="P260" s="155" t="s">
        <v>345</v>
      </c>
      <c r="Q260" s="159" t="s">
        <v>345</v>
      </c>
      <c r="S260" s="159" t="s">
        <v>444</v>
      </c>
      <c r="T260" s="161">
        <v>254</v>
      </c>
    </row>
    <row r="261" spans="1:26">
      <c r="A261" s="155" t="s">
        <v>737</v>
      </c>
      <c r="B261" s="156">
        <v>4</v>
      </c>
      <c r="C261" s="157" t="s">
        <v>440</v>
      </c>
      <c r="D261" s="157" t="s">
        <v>440</v>
      </c>
      <c r="E261" s="157" t="s">
        <v>440</v>
      </c>
      <c r="F261" s="157" t="s">
        <v>440</v>
      </c>
      <c r="G261" s="157" t="s">
        <v>440</v>
      </c>
      <c r="J261" s="158" t="s">
        <v>440</v>
      </c>
      <c r="K261" s="156" t="s">
        <v>470</v>
      </c>
      <c r="M261" s="155" t="s">
        <v>442</v>
      </c>
      <c r="N261" s="159" t="s">
        <v>447</v>
      </c>
      <c r="O261" s="155" t="s">
        <v>345</v>
      </c>
      <c r="P261" s="155" t="s">
        <v>345</v>
      </c>
      <c r="Q261" s="159" t="s">
        <v>345</v>
      </c>
      <c r="R261" s="155" t="s">
        <v>345</v>
      </c>
      <c r="S261" s="159" t="s">
        <v>473</v>
      </c>
      <c r="T261" s="155">
        <v>256</v>
      </c>
      <c r="V261" s="155">
        <v>95</v>
      </c>
    </row>
    <row r="262" spans="1:26">
      <c r="A262" s="155" t="s">
        <v>738</v>
      </c>
      <c r="B262" s="156">
        <v>4</v>
      </c>
      <c r="J262" s="158" t="s">
        <v>440</v>
      </c>
      <c r="K262" s="156" t="s">
        <v>441</v>
      </c>
      <c r="M262" s="155" t="s">
        <v>442</v>
      </c>
      <c r="N262" s="159" t="s">
        <v>462</v>
      </c>
      <c r="O262" s="155" t="s">
        <v>345</v>
      </c>
      <c r="P262" s="155" t="s">
        <v>345</v>
      </c>
      <c r="Q262" s="159" t="s">
        <v>345</v>
      </c>
      <c r="S262" s="159" t="s">
        <v>506</v>
      </c>
      <c r="T262" s="160">
        <v>261</v>
      </c>
    </row>
    <row r="263" spans="1:26">
      <c r="A263" s="155" t="s">
        <v>739</v>
      </c>
      <c r="B263" s="156">
        <v>4</v>
      </c>
      <c r="J263" s="158" t="s">
        <v>440</v>
      </c>
      <c r="K263" s="156" t="s">
        <v>446</v>
      </c>
      <c r="M263" s="155" t="s">
        <v>604</v>
      </c>
      <c r="N263" s="159" t="s">
        <v>454</v>
      </c>
      <c r="O263" s="155" t="s">
        <v>345</v>
      </c>
      <c r="P263" s="155" t="s">
        <v>345</v>
      </c>
      <c r="Q263" s="159" t="s">
        <v>345</v>
      </c>
      <c r="S263" s="159" t="s">
        <v>508</v>
      </c>
      <c r="T263" s="160">
        <v>262</v>
      </c>
    </row>
    <row r="264" spans="1:26">
      <c r="A264" s="155" t="s">
        <v>740</v>
      </c>
      <c r="B264" s="156">
        <v>4</v>
      </c>
      <c r="J264" s="158" t="s">
        <v>440</v>
      </c>
      <c r="K264" s="156" t="s">
        <v>450</v>
      </c>
      <c r="M264" s="155" t="s">
        <v>442</v>
      </c>
      <c r="N264" s="159" t="s">
        <v>462</v>
      </c>
      <c r="O264" s="155" t="s">
        <v>345</v>
      </c>
      <c r="P264" s="155" t="s">
        <v>345</v>
      </c>
      <c r="Q264" s="159" t="s">
        <v>345</v>
      </c>
      <c r="R264" s="155" t="s">
        <v>345</v>
      </c>
      <c r="S264" s="159" t="s">
        <v>460</v>
      </c>
      <c r="T264" s="161">
        <v>264</v>
      </c>
    </row>
    <row r="265" spans="1:26">
      <c r="A265" s="155" t="s">
        <v>741</v>
      </c>
      <c r="B265" s="156">
        <v>4</v>
      </c>
      <c r="J265" s="158" t="s">
        <v>440</v>
      </c>
      <c r="K265" s="156" t="s">
        <v>482</v>
      </c>
      <c r="M265" s="155" t="s">
        <v>442</v>
      </c>
      <c r="N265" s="159" t="s">
        <v>454</v>
      </c>
      <c r="O265" s="155" t="s">
        <v>345</v>
      </c>
      <c r="P265" s="155" t="s">
        <v>345</v>
      </c>
      <c r="Q265" s="159" t="s">
        <v>98</v>
      </c>
      <c r="R265" s="155" t="s">
        <v>345</v>
      </c>
      <c r="S265" s="159" t="s">
        <v>460</v>
      </c>
      <c r="T265" s="161">
        <v>265</v>
      </c>
      <c r="Z265" s="155">
        <v>51</v>
      </c>
    </row>
    <row r="266" spans="1:26">
      <c r="A266" s="155" t="s">
        <v>742</v>
      </c>
      <c r="B266" s="156">
        <v>4</v>
      </c>
      <c r="C266" s="157" t="s">
        <v>440</v>
      </c>
      <c r="E266" s="157" t="s">
        <v>440</v>
      </c>
      <c r="H266" s="157" t="s">
        <v>440</v>
      </c>
      <c r="J266" s="158" t="s">
        <v>440</v>
      </c>
      <c r="K266" s="156" t="s">
        <v>456</v>
      </c>
      <c r="M266" s="155" t="s">
        <v>442</v>
      </c>
      <c r="N266" s="159" t="s">
        <v>443</v>
      </c>
      <c r="O266" s="155" t="s">
        <v>345</v>
      </c>
      <c r="P266" s="155" t="s">
        <v>345</v>
      </c>
      <c r="Q266" s="159" t="s">
        <v>345</v>
      </c>
      <c r="R266" s="155" t="s">
        <v>345</v>
      </c>
      <c r="S266" s="159" t="s">
        <v>473</v>
      </c>
      <c r="T266" s="160">
        <v>266</v>
      </c>
      <c r="Z266" s="155">
        <v>52</v>
      </c>
    </row>
    <row r="267" spans="1:26">
      <c r="A267" s="155" t="s">
        <v>743</v>
      </c>
      <c r="B267" s="156">
        <v>4</v>
      </c>
      <c r="F267" s="157" t="s">
        <v>440</v>
      </c>
      <c r="K267" s="156" t="s">
        <v>450</v>
      </c>
      <c r="M267" s="155" t="s">
        <v>478</v>
      </c>
      <c r="N267" s="159" t="s">
        <v>447</v>
      </c>
      <c r="O267" s="155" t="s">
        <v>345</v>
      </c>
      <c r="P267" s="155" t="s">
        <v>98</v>
      </c>
      <c r="Q267" s="159" t="s">
        <v>98</v>
      </c>
      <c r="R267" s="155" t="s">
        <v>345</v>
      </c>
      <c r="S267" s="159" t="s">
        <v>460</v>
      </c>
      <c r="T267" s="160">
        <v>278</v>
      </c>
    </row>
    <row r="268" spans="1:26">
      <c r="A268" s="155" t="s">
        <v>744</v>
      </c>
      <c r="B268" s="156">
        <v>4</v>
      </c>
      <c r="D268" s="157" t="s">
        <v>440</v>
      </c>
      <c r="E268" s="157" t="s">
        <v>440</v>
      </c>
      <c r="J268" s="158" t="s">
        <v>440</v>
      </c>
      <c r="K268" s="156" t="s">
        <v>456</v>
      </c>
      <c r="M268" s="155" t="s">
        <v>442</v>
      </c>
      <c r="N268" s="159" t="s">
        <v>471</v>
      </c>
      <c r="O268" s="155" t="s">
        <v>345</v>
      </c>
      <c r="P268" s="155" t="s">
        <v>345</v>
      </c>
      <c r="Q268" s="159" t="s">
        <v>345</v>
      </c>
      <c r="S268" s="159" t="s">
        <v>444</v>
      </c>
      <c r="T268" s="155">
        <v>278</v>
      </c>
      <c r="X268" s="155">
        <v>37</v>
      </c>
      <c r="Z268" s="155">
        <v>54</v>
      </c>
    </row>
    <row r="269" spans="1:26">
      <c r="A269" s="155" t="s">
        <v>745</v>
      </c>
      <c r="B269" s="156">
        <v>4</v>
      </c>
      <c r="E269" s="157" t="s">
        <v>440</v>
      </c>
      <c r="G269" s="157" t="s">
        <v>440</v>
      </c>
      <c r="H269" s="157" t="s">
        <v>440</v>
      </c>
      <c r="J269" s="158" t="s">
        <v>440</v>
      </c>
      <c r="K269" s="156" t="s">
        <v>446</v>
      </c>
      <c r="M269" s="155" t="s">
        <v>442</v>
      </c>
      <c r="N269" s="159" t="s">
        <v>471</v>
      </c>
      <c r="O269" s="155" t="s">
        <v>345</v>
      </c>
      <c r="P269" s="155" t="s">
        <v>345</v>
      </c>
      <c r="Q269" s="159" t="s">
        <v>345</v>
      </c>
      <c r="R269" s="155" t="s">
        <v>345</v>
      </c>
      <c r="S269" s="159" t="s">
        <v>473</v>
      </c>
      <c r="T269" s="155">
        <v>278</v>
      </c>
      <c r="V269" s="155">
        <v>102</v>
      </c>
    </row>
    <row r="270" spans="1:26">
      <c r="A270" s="155" t="s">
        <v>746</v>
      </c>
      <c r="B270" s="156">
        <v>4</v>
      </c>
      <c r="H270" s="157" t="s">
        <v>440</v>
      </c>
      <c r="J270" s="158" t="s">
        <v>440</v>
      </c>
      <c r="K270" s="156" t="s">
        <v>450</v>
      </c>
      <c r="M270" s="155" t="s">
        <v>442</v>
      </c>
      <c r="N270" s="159" t="s">
        <v>516</v>
      </c>
      <c r="O270" s="155" t="s">
        <v>345</v>
      </c>
      <c r="P270" s="155" t="s">
        <v>345</v>
      </c>
      <c r="Q270" s="159" t="s">
        <v>98</v>
      </c>
      <c r="R270" s="155" t="s">
        <v>345</v>
      </c>
      <c r="S270" s="159" t="s">
        <v>460</v>
      </c>
      <c r="Y270" s="155">
        <v>22</v>
      </c>
    </row>
    <row r="271" spans="1:26">
      <c r="A271" s="155" t="s">
        <v>747</v>
      </c>
      <c r="B271" s="156">
        <v>4</v>
      </c>
      <c r="H271" s="157" t="s">
        <v>440</v>
      </c>
      <c r="J271" s="158" t="s">
        <v>440</v>
      </c>
      <c r="K271" s="156" t="s">
        <v>450</v>
      </c>
      <c r="M271" s="155" t="s">
        <v>442</v>
      </c>
      <c r="N271" s="159" t="s">
        <v>516</v>
      </c>
      <c r="O271" s="155" t="s">
        <v>345</v>
      </c>
      <c r="P271" s="155" t="s">
        <v>345</v>
      </c>
      <c r="Q271" s="159" t="s">
        <v>345</v>
      </c>
      <c r="S271" s="159" t="s">
        <v>444</v>
      </c>
      <c r="Y271" s="155">
        <v>23</v>
      </c>
    </row>
    <row r="272" spans="1:26">
      <c r="A272" s="155" t="s">
        <v>748</v>
      </c>
      <c r="B272" s="156">
        <v>4</v>
      </c>
      <c r="E272" s="157" t="s">
        <v>440</v>
      </c>
      <c r="H272" s="157" t="s">
        <v>440</v>
      </c>
      <c r="J272" s="158" t="s">
        <v>440</v>
      </c>
      <c r="K272" s="156" t="s">
        <v>450</v>
      </c>
      <c r="M272" s="155" t="s">
        <v>442</v>
      </c>
      <c r="N272" s="159" t="s">
        <v>454</v>
      </c>
      <c r="O272" s="155" t="s">
        <v>345</v>
      </c>
      <c r="P272" s="155" t="s">
        <v>345</v>
      </c>
      <c r="Q272" s="159" t="s">
        <v>345</v>
      </c>
      <c r="R272" s="155" t="s">
        <v>345</v>
      </c>
      <c r="S272" s="159" t="s">
        <v>460</v>
      </c>
      <c r="T272" s="155">
        <v>285</v>
      </c>
      <c r="V272" s="155">
        <v>104</v>
      </c>
    </row>
    <row r="273" spans="1:29">
      <c r="A273" s="155" t="s">
        <v>749</v>
      </c>
      <c r="B273" s="156">
        <v>4</v>
      </c>
      <c r="E273" s="157" t="s">
        <v>440</v>
      </c>
      <c r="H273" s="157" t="s">
        <v>440</v>
      </c>
      <c r="J273" s="158" t="s">
        <v>440</v>
      </c>
      <c r="K273" s="156" t="s">
        <v>441</v>
      </c>
      <c r="M273" s="155" t="s">
        <v>442</v>
      </c>
      <c r="N273" s="159" t="s">
        <v>519</v>
      </c>
      <c r="O273" s="155" t="s">
        <v>345</v>
      </c>
      <c r="P273" s="155" t="s">
        <v>345</v>
      </c>
      <c r="Q273" s="159" t="s">
        <v>345</v>
      </c>
      <c r="R273" s="155" t="s">
        <v>345</v>
      </c>
      <c r="S273" s="159" t="s">
        <v>460</v>
      </c>
      <c r="Y273" s="155">
        <v>23</v>
      </c>
    </row>
    <row r="274" spans="1:29">
      <c r="A274" s="155" t="s">
        <v>750</v>
      </c>
      <c r="B274" s="156">
        <v>5</v>
      </c>
      <c r="C274" s="157" t="s">
        <v>440</v>
      </c>
      <c r="H274" s="157" t="s">
        <v>440</v>
      </c>
      <c r="J274" s="158" t="s">
        <v>440</v>
      </c>
      <c r="K274" s="156" t="s">
        <v>456</v>
      </c>
      <c r="M274" s="155" t="s">
        <v>442</v>
      </c>
      <c r="N274" s="159" t="s">
        <v>454</v>
      </c>
      <c r="O274" s="155" t="s">
        <v>345</v>
      </c>
      <c r="P274" s="155" t="s">
        <v>345</v>
      </c>
      <c r="Q274" s="159" t="s">
        <v>98</v>
      </c>
      <c r="R274" s="155" t="s">
        <v>345</v>
      </c>
      <c r="S274" s="159" t="s">
        <v>460</v>
      </c>
      <c r="T274" s="155">
        <v>213</v>
      </c>
      <c r="X274" s="155">
        <v>30</v>
      </c>
    </row>
    <row r="275" spans="1:29">
      <c r="A275" s="155" t="s">
        <v>751</v>
      </c>
      <c r="B275" s="156">
        <v>5</v>
      </c>
      <c r="E275" s="157" t="s">
        <v>440</v>
      </c>
      <c r="K275" s="156" t="s">
        <v>446</v>
      </c>
      <c r="M275" s="155" t="s">
        <v>442</v>
      </c>
      <c r="N275" s="159" t="s">
        <v>447</v>
      </c>
      <c r="O275" s="155" t="s">
        <v>345</v>
      </c>
      <c r="P275" s="155" t="s">
        <v>345</v>
      </c>
      <c r="Q275" s="159" t="s">
        <v>98</v>
      </c>
      <c r="R275" s="155" t="s">
        <v>345</v>
      </c>
      <c r="S275" s="159" t="s">
        <v>473</v>
      </c>
      <c r="T275" s="161">
        <v>213</v>
      </c>
    </row>
    <row r="276" spans="1:29">
      <c r="A276" s="155" t="s">
        <v>752</v>
      </c>
      <c r="B276" s="156">
        <v>5</v>
      </c>
      <c r="C276" s="157" t="s">
        <v>440</v>
      </c>
      <c r="E276" s="157" t="s">
        <v>440</v>
      </c>
      <c r="K276" s="156" t="s">
        <v>456</v>
      </c>
      <c r="M276" s="155" t="s">
        <v>753</v>
      </c>
      <c r="N276" s="159" t="s">
        <v>471</v>
      </c>
      <c r="O276" s="155" t="s">
        <v>345</v>
      </c>
      <c r="P276" s="155" t="s">
        <v>345</v>
      </c>
      <c r="Q276" s="159" t="s">
        <v>345</v>
      </c>
      <c r="S276" s="159" t="s">
        <v>444</v>
      </c>
      <c r="T276" s="160">
        <v>216</v>
      </c>
    </row>
    <row r="277" spans="1:29">
      <c r="A277" s="155" t="s">
        <v>754</v>
      </c>
      <c r="B277" s="156">
        <v>5</v>
      </c>
      <c r="F277" s="157" t="s">
        <v>440</v>
      </c>
      <c r="K277" s="156" t="s">
        <v>446</v>
      </c>
      <c r="M277" s="155" t="s">
        <v>478</v>
      </c>
      <c r="N277" s="159" t="s">
        <v>447</v>
      </c>
      <c r="O277" s="155" t="s">
        <v>345</v>
      </c>
      <c r="P277" s="155" t="s">
        <v>98</v>
      </c>
      <c r="Q277" s="159" t="s">
        <v>98</v>
      </c>
      <c r="R277" s="155" t="s">
        <v>345</v>
      </c>
      <c r="S277" s="159" t="s">
        <v>460</v>
      </c>
      <c r="T277" s="160">
        <v>216</v>
      </c>
    </row>
    <row r="278" spans="1:29">
      <c r="A278" s="155" t="s">
        <v>755</v>
      </c>
      <c r="B278" s="156">
        <v>5</v>
      </c>
      <c r="J278" s="158" t="s">
        <v>440</v>
      </c>
      <c r="K278" s="156" t="s">
        <v>450</v>
      </c>
      <c r="M278" s="155" t="s">
        <v>442</v>
      </c>
      <c r="N278" s="159" t="s">
        <v>454</v>
      </c>
      <c r="O278" s="155" t="s">
        <v>345</v>
      </c>
      <c r="P278" s="155" t="s">
        <v>345</v>
      </c>
      <c r="Q278" s="159" t="s">
        <v>345</v>
      </c>
      <c r="R278" s="155" t="s">
        <v>345</v>
      </c>
      <c r="S278" s="159" t="s">
        <v>460</v>
      </c>
      <c r="T278" s="161">
        <v>218</v>
      </c>
    </row>
    <row r="279" spans="1:29">
      <c r="A279" s="155" t="s">
        <v>756</v>
      </c>
      <c r="B279" s="156">
        <v>5</v>
      </c>
      <c r="F279" s="157" t="s">
        <v>440</v>
      </c>
      <c r="K279" s="156" t="s">
        <v>446</v>
      </c>
      <c r="M279" s="155" t="s">
        <v>442</v>
      </c>
      <c r="N279" s="159" t="s">
        <v>447</v>
      </c>
      <c r="O279" s="155" t="s">
        <v>345</v>
      </c>
      <c r="P279" s="155" t="s">
        <v>98</v>
      </c>
      <c r="Q279" s="159" t="s">
        <v>98</v>
      </c>
      <c r="R279" s="155" t="s">
        <v>345</v>
      </c>
      <c r="S279" s="159" t="s">
        <v>489</v>
      </c>
      <c r="T279" s="161">
        <v>221</v>
      </c>
    </row>
    <row r="280" spans="1:29">
      <c r="A280" s="155" t="s">
        <v>757</v>
      </c>
      <c r="B280" s="156">
        <v>5</v>
      </c>
      <c r="H280" s="157" t="s">
        <v>440</v>
      </c>
      <c r="J280" s="158" t="s">
        <v>440</v>
      </c>
      <c r="K280" s="156" t="s">
        <v>441</v>
      </c>
      <c r="M280" s="155" t="s">
        <v>442</v>
      </c>
      <c r="N280" s="159" t="s">
        <v>454</v>
      </c>
      <c r="O280" s="155" t="s">
        <v>345</v>
      </c>
      <c r="P280" s="155" t="s">
        <v>345</v>
      </c>
      <c r="Q280" s="159" t="s">
        <v>98</v>
      </c>
      <c r="R280" s="155" t="s">
        <v>345</v>
      </c>
      <c r="S280" s="159" t="s">
        <v>489</v>
      </c>
      <c r="T280" s="155">
        <v>222</v>
      </c>
      <c r="X280" s="155">
        <v>31</v>
      </c>
      <c r="Z280" s="155">
        <v>41</v>
      </c>
    </row>
    <row r="281" spans="1:29">
      <c r="A281" s="155" t="s">
        <v>758</v>
      </c>
      <c r="B281" s="156">
        <v>5</v>
      </c>
      <c r="D281" s="157" t="s">
        <v>440</v>
      </c>
      <c r="K281" s="156" t="s">
        <v>470</v>
      </c>
      <c r="L281" s="156" t="s">
        <v>345</v>
      </c>
      <c r="M281" s="155" t="s">
        <v>457</v>
      </c>
      <c r="N281" s="159" t="s">
        <v>447</v>
      </c>
      <c r="O281" s="155" t="s">
        <v>345</v>
      </c>
      <c r="P281" s="155" t="s">
        <v>345</v>
      </c>
      <c r="Q281" s="159" t="s">
        <v>345</v>
      </c>
      <c r="S281" s="159" t="s">
        <v>460</v>
      </c>
      <c r="T281" s="155">
        <v>223</v>
      </c>
      <c r="V281" s="155">
        <v>86</v>
      </c>
    </row>
    <row r="282" spans="1:29">
      <c r="A282" s="155" t="s">
        <v>759</v>
      </c>
      <c r="B282" s="156">
        <v>5</v>
      </c>
      <c r="E282" s="157" t="s">
        <v>440</v>
      </c>
      <c r="G282" s="157" t="s">
        <v>440</v>
      </c>
      <c r="K282" s="156" t="s">
        <v>470</v>
      </c>
      <c r="L282" s="156" t="s">
        <v>345</v>
      </c>
      <c r="M282" s="155" t="s">
        <v>457</v>
      </c>
      <c r="N282" s="159" t="s">
        <v>447</v>
      </c>
      <c r="O282" s="155" t="s">
        <v>345</v>
      </c>
      <c r="P282" s="155" t="s">
        <v>345</v>
      </c>
      <c r="Q282" s="159" t="s">
        <v>98</v>
      </c>
      <c r="S282" s="159" t="s">
        <v>444</v>
      </c>
      <c r="T282" s="161">
        <v>224</v>
      </c>
    </row>
    <row r="283" spans="1:29">
      <c r="A283" s="155" t="s">
        <v>760</v>
      </c>
      <c r="B283" s="156">
        <v>5</v>
      </c>
      <c r="H283" s="157" t="s">
        <v>440</v>
      </c>
      <c r="J283" s="158" t="s">
        <v>440</v>
      </c>
      <c r="K283" s="156" t="s">
        <v>450</v>
      </c>
      <c r="M283" s="155" t="s">
        <v>442</v>
      </c>
      <c r="N283" s="159" t="s">
        <v>447</v>
      </c>
      <c r="O283" s="155" t="s">
        <v>345</v>
      </c>
      <c r="P283" s="155" t="s">
        <v>345</v>
      </c>
      <c r="Q283" s="159" t="s">
        <v>345</v>
      </c>
      <c r="S283" s="159" t="s">
        <v>444</v>
      </c>
      <c r="T283" s="155">
        <v>224</v>
      </c>
      <c r="V283" s="155">
        <v>86</v>
      </c>
    </row>
    <row r="284" spans="1:29">
      <c r="A284" s="155" t="s">
        <v>761</v>
      </c>
      <c r="B284" s="156">
        <v>5</v>
      </c>
      <c r="E284" s="157" t="s">
        <v>440</v>
      </c>
      <c r="J284" s="158" t="s">
        <v>440</v>
      </c>
      <c r="K284" s="156" t="s">
        <v>441</v>
      </c>
      <c r="M284" s="155" t="s">
        <v>457</v>
      </c>
      <c r="N284" s="159" t="s">
        <v>519</v>
      </c>
      <c r="O284" s="155" t="s">
        <v>345</v>
      </c>
      <c r="P284" s="155" t="s">
        <v>345</v>
      </c>
      <c r="Q284" s="159" t="s">
        <v>345</v>
      </c>
      <c r="R284" s="155" t="s">
        <v>345</v>
      </c>
      <c r="S284" s="159" t="s">
        <v>473</v>
      </c>
      <c r="T284" s="161">
        <v>225</v>
      </c>
      <c r="Z284" s="155">
        <v>42</v>
      </c>
    </row>
    <row r="285" spans="1:29">
      <c r="A285" s="155" t="s">
        <v>762</v>
      </c>
      <c r="B285" s="156">
        <v>5</v>
      </c>
      <c r="G285" s="157" t="s">
        <v>440</v>
      </c>
      <c r="K285" s="156" t="s">
        <v>441</v>
      </c>
      <c r="M285" s="155" t="s">
        <v>442</v>
      </c>
      <c r="N285" s="159" t="s">
        <v>516</v>
      </c>
      <c r="O285" s="155" t="s">
        <v>345</v>
      </c>
      <c r="P285" s="155" t="s">
        <v>345</v>
      </c>
      <c r="Q285" s="159" t="s">
        <v>345</v>
      </c>
      <c r="S285" s="159" t="s">
        <v>444</v>
      </c>
      <c r="T285" s="161">
        <v>226</v>
      </c>
    </row>
    <row r="286" spans="1:29">
      <c r="A286" s="163" t="s">
        <v>763</v>
      </c>
      <c r="B286" s="164">
        <v>5</v>
      </c>
      <c r="C286" s="165"/>
      <c r="D286" s="165"/>
      <c r="E286" s="165"/>
      <c r="F286" s="165"/>
      <c r="G286" s="165"/>
      <c r="H286" s="165" t="s">
        <v>440</v>
      </c>
      <c r="I286" s="165"/>
      <c r="J286" s="166" t="s">
        <v>440</v>
      </c>
      <c r="K286" s="164" t="s">
        <v>441</v>
      </c>
      <c r="L286" s="164"/>
      <c r="M286" s="163" t="s">
        <v>442</v>
      </c>
      <c r="N286" s="167" t="s">
        <v>443</v>
      </c>
      <c r="O286" s="163" t="s">
        <v>345</v>
      </c>
      <c r="P286" s="163" t="s">
        <v>345</v>
      </c>
      <c r="Q286" s="167" t="s">
        <v>345</v>
      </c>
      <c r="R286" s="163" t="s">
        <v>345</v>
      </c>
      <c r="S286" s="167" t="s">
        <v>473</v>
      </c>
      <c r="T286" s="163"/>
      <c r="U286" s="163"/>
      <c r="V286" s="163"/>
      <c r="W286" s="163"/>
      <c r="X286" s="163"/>
      <c r="Y286" s="163"/>
      <c r="Z286" s="163"/>
      <c r="AA286" s="163"/>
      <c r="AB286" s="163">
        <v>3</v>
      </c>
      <c r="AC286" s="167"/>
    </row>
    <row r="287" spans="1:29">
      <c r="A287" s="155" t="s">
        <v>764</v>
      </c>
      <c r="B287" s="156">
        <v>5</v>
      </c>
      <c r="I287" s="157" t="s">
        <v>440</v>
      </c>
      <c r="J287" s="158" t="s">
        <v>440</v>
      </c>
      <c r="K287" s="156" t="s">
        <v>470</v>
      </c>
      <c r="L287" s="156" t="s">
        <v>345</v>
      </c>
      <c r="M287" s="155" t="s">
        <v>457</v>
      </c>
      <c r="N287" s="159" t="s">
        <v>447</v>
      </c>
      <c r="O287" s="155" t="s">
        <v>345</v>
      </c>
      <c r="P287" s="155" t="s">
        <v>98</v>
      </c>
      <c r="Q287" s="159" t="s">
        <v>98</v>
      </c>
      <c r="S287" s="159" t="s">
        <v>460</v>
      </c>
      <c r="T287" s="161">
        <v>226</v>
      </c>
    </row>
    <row r="288" spans="1:29">
      <c r="A288" s="155" t="s">
        <v>765</v>
      </c>
      <c r="B288" s="156">
        <v>5</v>
      </c>
      <c r="D288" s="157" t="s">
        <v>440</v>
      </c>
      <c r="E288" s="157" t="s">
        <v>440</v>
      </c>
      <c r="K288" s="156" t="s">
        <v>453</v>
      </c>
      <c r="M288" s="155" t="s">
        <v>442</v>
      </c>
      <c r="N288" s="159" t="s">
        <v>471</v>
      </c>
      <c r="O288" s="155" t="s">
        <v>345</v>
      </c>
      <c r="P288" s="155" t="s">
        <v>345</v>
      </c>
      <c r="Q288" s="159" t="s">
        <v>98</v>
      </c>
      <c r="S288" s="159" t="s">
        <v>766</v>
      </c>
      <c r="T288" s="161">
        <v>227</v>
      </c>
    </row>
    <row r="289" spans="1:26">
      <c r="A289" s="155" t="s">
        <v>767</v>
      </c>
      <c r="B289" s="156">
        <v>5</v>
      </c>
      <c r="E289" s="157" t="s">
        <v>440</v>
      </c>
      <c r="H289" s="157" t="s">
        <v>440</v>
      </c>
      <c r="J289" s="158" t="s">
        <v>440</v>
      </c>
      <c r="K289" s="156" t="s">
        <v>456</v>
      </c>
      <c r="M289" s="155" t="s">
        <v>442</v>
      </c>
      <c r="N289" s="159" t="s">
        <v>598</v>
      </c>
      <c r="O289" s="155" t="s">
        <v>345</v>
      </c>
      <c r="P289" s="155" t="s">
        <v>345</v>
      </c>
      <c r="Q289" s="159" t="s">
        <v>98</v>
      </c>
      <c r="R289" s="155" t="s">
        <v>345</v>
      </c>
      <c r="S289" s="159" t="s">
        <v>473</v>
      </c>
      <c r="Y289" s="155">
        <v>16</v>
      </c>
    </row>
    <row r="290" spans="1:26">
      <c r="A290" s="155" t="s">
        <v>768</v>
      </c>
      <c r="B290" s="156">
        <v>5</v>
      </c>
      <c r="H290" s="157" t="s">
        <v>440</v>
      </c>
      <c r="J290" s="158" t="s">
        <v>440</v>
      </c>
      <c r="K290" s="156" t="s">
        <v>482</v>
      </c>
      <c r="M290" s="155" t="s">
        <v>457</v>
      </c>
      <c r="N290" s="159" t="s">
        <v>462</v>
      </c>
      <c r="O290" s="155" t="s">
        <v>345</v>
      </c>
      <c r="P290" s="155" t="s">
        <v>345</v>
      </c>
      <c r="Q290" s="159" t="s">
        <v>345</v>
      </c>
      <c r="S290" s="159" t="s">
        <v>769</v>
      </c>
      <c r="T290" s="160">
        <v>229</v>
      </c>
      <c r="Z290" s="155">
        <v>43</v>
      </c>
    </row>
    <row r="291" spans="1:26">
      <c r="A291" s="155" t="s">
        <v>770</v>
      </c>
      <c r="B291" s="156">
        <v>5</v>
      </c>
      <c r="F291" s="157" t="s">
        <v>440</v>
      </c>
      <c r="K291" s="156" t="s">
        <v>450</v>
      </c>
      <c r="M291" s="155" t="s">
        <v>442</v>
      </c>
      <c r="N291" s="159" t="s">
        <v>447</v>
      </c>
      <c r="O291" s="155" t="s">
        <v>345</v>
      </c>
      <c r="P291" s="155" t="s">
        <v>98</v>
      </c>
      <c r="Q291" s="159" t="s">
        <v>98</v>
      </c>
      <c r="S291" s="159" t="s">
        <v>444</v>
      </c>
      <c r="T291" s="161">
        <v>231</v>
      </c>
    </row>
    <row r="292" spans="1:26">
      <c r="A292" s="155" t="s">
        <v>771</v>
      </c>
      <c r="B292" s="156">
        <v>5</v>
      </c>
      <c r="D292" s="157" t="s">
        <v>440</v>
      </c>
      <c r="F292" s="157" t="s">
        <v>440</v>
      </c>
      <c r="K292" s="156" t="s">
        <v>446</v>
      </c>
      <c r="M292" s="155" t="s">
        <v>442</v>
      </c>
      <c r="N292" s="159" t="s">
        <v>447</v>
      </c>
      <c r="O292" s="155" t="s">
        <v>345</v>
      </c>
      <c r="P292" s="155" t="s">
        <v>345</v>
      </c>
      <c r="Q292" s="159" t="s">
        <v>345</v>
      </c>
      <c r="R292" s="155" t="s">
        <v>345</v>
      </c>
      <c r="S292" s="159" t="s">
        <v>460</v>
      </c>
      <c r="T292" s="155">
        <v>233</v>
      </c>
    </row>
    <row r="293" spans="1:26">
      <c r="A293" s="155" t="s">
        <v>772</v>
      </c>
      <c r="B293" s="156">
        <v>5</v>
      </c>
      <c r="C293" s="157" t="s">
        <v>440</v>
      </c>
      <c r="H293" s="157" t="s">
        <v>440</v>
      </c>
      <c r="J293" s="158" t="s">
        <v>440</v>
      </c>
      <c r="K293" s="156" t="s">
        <v>466</v>
      </c>
      <c r="M293" s="155" t="s">
        <v>442</v>
      </c>
      <c r="N293" s="159" t="s">
        <v>443</v>
      </c>
      <c r="O293" s="155" t="s">
        <v>345</v>
      </c>
      <c r="P293" s="155" t="s">
        <v>345</v>
      </c>
      <c r="Q293" s="159" t="s">
        <v>98</v>
      </c>
      <c r="R293" s="155" t="s">
        <v>345</v>
      </c>
      <c r="S293" s="159" t="s">
        <v>460</v>
      </c>
      <c r="T293" s="155">
        <v>235</v>
      </c>
      <c r="V293" s="155">
        <v>88</v>
      </c>
    </row>
    <row r="294" spans="1:26">
      <c r="A294" s="155" t="s">
        <v>773</v>
      </c>
      <c r="B294" s="156">
        <v>5</v>
      </c>
      <c r="C294" s="157" t="s">
        <v>440</v>
      </c>
      <c r="I294" s="157" t="s">
        <v>440</v>
      </c>
      <c r="J294" s="158" t="s">
        <v>440</v>
      </c>
      <c r="K294" s="156" t="s">
        <v>482</v>
      </c>
      <c r="M294" s="155" t="s">
        <v>457</v>
      </c>
      <c r="N294" s="159" t="s">
        <v>769</v>
      </c>
      <c r="O294" s="155" t="s">
        <v>345</v>
      </c>
      <c r="P294" s="155" t="s">
        <v>345</v>
      </c>
      <c r="Q294" s="159" t="s">
        <v>345</v>
      </c>
      <c r="S294" s="159" t="s">
        <v>506</v>
      </c>
      <c r="T294" s="155">
        <v>236</v>
      </c>
      <c r="V294" s="155">
        <v>89</v>
      </c>
    </row>
    <row r="295" spans="1:26">
      <c r="A295" s="155" t="s">
        <v>774</v>
      </c>
      <c r="B295" s="156">
        <v>5</v>
      </c>
      <c r="D295" s="157" t="s">
        <v>440</v>
      </c>
      <c r="K295" s="156" t="s">
        <v>450</v>
      </c>
      <c r="M295" s="155" t="s">
        <v>442</v>
      </c>
      <c r="N295" s="159" t="s">
        <v>443</v>
      </c>
      <c r="O295" s="155" t="s">
        <v>345</v>
      </c>
      <c r="P295" s="155" t="s">
        <v>345</v>
      </c>
      <c r="Q295" s="159" t="s">
        <v>345</v>
      </c>
      <c r="S295" s="159" t="s">
        <v>444</v>
      </c>
      <c r="T295" s="155">
        <v>242</v>
      </c>
      <c r="V295" s="155">
        <v>91</v>
      </c>
    </row>
    <row r="296" spans="1:26">
      <c r="A296" s="155" t="s">
        <v>775</v>
      </c>
      <c r="B296" s="156">
        <v>5</v>
      </c>
      <c r="C296" s="157" t="s">
        <v>440</v>
      </c>
      <c r="D296" s="157" t="s">
        <v>440</v>
      </c>
      <c r="E296" s="157" t="s">
        <v>440</v>
      </c>
      <c r="F296" s="157" t="s">
        <v>440</v>
      </c>
      <c r="J296" s="158" t="s">
        <v>440</v>
      </c>
      <c r="K296" s="156" t="s">
        <v>466</v>
      </c>
      <c r="M296" s="155" t="s">
        <v>457</v>
      </c>
      <c r="N296" s="159" t="s">
        <v>443</v>
      </c>
      <c r="O296" s="155" t="s">
        <v>345</v>
      </c>
      <c r="P296" s="155" t="s">
        <v>98</v>
      </c>
      <c r="Q296" s="159" t="s">
        <v>98</v>
      </c>
      <c r="S296" s="159" t="s">
        <v>776</v>
      </c>
      <c r="T296" s="161">
        <v>244</v>
      </c>
    </row>
    <row r="297" spans="1:26">
      <c r="A297" s="155" t="s">
        <v>777</v>
      </c>
      <c r="B297" s="156">
        <v>5</v>
      </c>
      <c r="C297" s="157" t="s">
        <v>440</v>
      </c>
      <c r="D297" s="157" t="s">
        <v>440</v>
      </c>
      <c r="E297" s="157" t="s">
        <v>440</v>
      </c>
      <c r="K297" s="156" t="s">
        <v>446</v>
      </c>
      <c r="M297" s="155" t="s">
        <v>442</v>
      </c>
      <c r="N297" s="159" t="s">
        <v>471</v>
      </c>
      <c r="O297" s="155" t="s">
        <v>345</v>
      </c>
      <c r="P297" s="155" t="s">
        <v>345</v>
      </c>
      <c r="Q297" s="159" t="s">
        <v>345</v>
      </c>
      <c r="S297" s="159" t="s">
        <v>444</v>
      </c>
      <c r="T297" s="155">
        <v>246</v>
      </c>
      <c r="V297" s="155">
        <v>92</v>
      </c>
    </row>
    <row r="298" spans="1:26">
      <c r="A298" s="155" t="s">
        <v>778</v>
      </c>
      <c r="B298" s="156">
        <v>5</v>
      </c>
      <c r="D298" s="157" t="s">
        <v>440</v>
      </c>
      <c r="K298" s="156" t="s">
        <v>450</v>
      </c>
      <c r="M298" s="155" t="s">
        <v>779</v>
      </c>
      <c r="N298" s="159" t="s">
        <v>471</v>
      </c>
      <c r="O298" s="155" t="s">
        <v>345</v>
      </c>
      <c r="P298" s="155" t="s">
        <v>345</v>
      </c>
      <c r="Q298" s="159" t="s">
        <v>345</v>
      </c>
      <c r="S298" s="159" t="s">
        <v>580</v>
      </c>
      <c r="T298" s="161">
        <v>249</v>
      </c>
      <c r="Z298" s="155">
        <v>48</v>
      </c>
    </row>
    <row r="299" spans="1:26">
      <c r="A299" s="155" t="s">
        <v>780</v>
      </c>
      <c r="B299" s="156">
        <v>5</v>
      </c>
      <c r="C299" s="157" t="s">
        <v>440</v>
      </c>
      <c r="H299" s="157" t="s">
        <v>440</v>
      </c>
      <c r="I299" s="157" t="s">
        <v>440</v>
      </c>
      <c r="J299" s="158" t="s">
        <v>440</v>
      </c>
      <c r="K299" s="156" t="s">
        <v>466</v>
      </c>
      <c r="M299" s="155" t="s">
        <v>442</v>
      </c>
      <c r="N299" s="159" t="s">
        <v>519</v>
      </c>
      <c r="O299" s="155" t="s">
        <v>345</v>
      </c>
      <c r="P299" s="155" t="s">
        <v>345</v>
      </c>
      <c r="Q299" s="159" t="s">
        <v>345</v>
      </c>
      <c r="R299" s="155" t="s">
        <v>345</v>
      </c>
      <c r="S299" s="159" t="s">
        <v>460</v>
      </c>
      <c r="T299" s="155">
        <v>251</v>
      </c>
      <c r="X299" s="155">
        <v>34</v>
      </c>
      <c r="Z299" s="155">
        <v>49</v>
      </c>
    </row>
    <row r="300" spans="1:26">
      <c r="A300" s="155" t="s">
        <v>781</v>
      </c>
      <c r="B300" s="156">
        <v>5</v>
      </c>
      <c r="H300" s="157" t="s">
        <v>440</v>
      </c>
      <c r="J300" s="158" t="s">
        <v>440</v>
      </c>
      <c r="K300" s="156" t="s">
        <v>450</v>
      </c>
      <c r="M300" s="155" t="s">
        <v>442</v>
      </c>
      <c r="N300" s="159" t="s">
        <v>519</v>
      </c>
      <c r="O300" s="155" t="s">
        <v>345</v>
      </c>
      <c r="P300" s="155" t="s">
        <v>98</v>
      </c>
      <c r="Q300" s="159" t="s">
        <v>98</v>
      </c>
      <c r="R300" s="155" t="s">
        <v>345</v>
      </c>
      <c r="S300" s="159" t="s">
        <v>460</v>
      </c>
      <c r="Y300" s="155">
        <v>19</v>
      </c>
    </row>
    <row r="301" spans="1:26">
      <c r="A301" s="155" t="s">
        <v>782</v>
      </c>
      <c r="B301" s="156">
        <v>5</v>
      </c>
      <c r="D301" s="157" t="s">
        <v>440</v>
      </c>
      <c r="E301" s="157" t="s">
        <v>440</v>
      </c>
      <c r="H301" s="157" t="s">
        <v>440</v>
      </c>
      <c r="K301" s="156" t="s">
        <v>441</v>
      </c>
      <c r="M301" s="155" t="s">
        <v>442</v>
      </c>
      <c r="N301" s="159" t="s">
        <v>598</v>
      </c>
      <c r="O301" s="155" t="s">
        <v>345</v>
      </c>
      <c r="P301" s="155" t="s">
        <v>345</v>
      </c>
      <c r="Q301" s="159" t="s">
        <v>345</v>
      </c>
      <c r="R301" s="155" t="s">
        <v>345</v>
      </c>
      <c r="S301" s="159" t="s">
        <v>489</v>
      </c>
      <c r="T301" s="155">
        <v>254</v>
      </c>
      <c r="W301" s="155">
        <v>26</v>
      </c>
    </row>
    <row r="302" spans="1:26">
      <c r="A302" s="155" t="s">
        <v>783</v>
      </c>
      <c r="B302" s="156">
        <v>5</v>
      </c>
      <c r="C302" s="157" t="s">
        <v>440</v>
      </c>
      <c r="D302" s="157" t="s">
        <v>440</v>
      </c>
      <c r="J302" s="158" t="s">
        <v>440</v>
      </c>
      <c r="K302" s="156" t="s">
        <v>470</v>
      </c>
      <c r="M302" s="155" t="s">
        <v>604</v>
      </c>
      <c r="N302" s="159" t="s">
        <v>447</v>
      </c>
      <c r="O302" s="155" t="s">
        <v>345</v>
      </c>
      <c r="P302" s="155" t="s">
        <v>345</v>
      </c>
      <c r="Q302" s="159" t="s">
        <v>345</v>
      </c>
      <c r="S302" s="159" t="s">
        <v>444</v>
      </c>
      <c r="T302" s="155">
        <v>254</v>
      </c>
      <c r="X302" s="155">
        <v>34</v>
      </c>
    </row>
    <row r="303" spans="1:26">
      <c r="A303" s="155" t="s">
        <v>784</v>
      </c>
      <c r="B303" s="156">
        <v>5</v>
      </c>
      <c r="E303" s="157" t="s">
        <v>440</v>
      </c>
      <c r="K303" s="156" t="s">
        <v>450</v>
      </c>
      <c r="M303" s="155" t="s">
        <v>442</v>
      </c>
      <c r="N303" s="159" t="s">
        <v>454</v>
      </c>
      <c r="O303" s="155" t="s">
        <v>345</v>
      </c>
      <c r="P303" s="155" t="s">
        <v>345</v>
      </c>
      <c r="Q303" s="159" t="s">
        <v>345</v>
      </c>
      <c r="R303" s="155" t="s">
        <v>345</v>
      </c>
      <c r="S303" s="159" t="s">
        <v>460</v>
      </c>
      <c r="Y303" s="155">
        <v>20</v>
      </c>
    </row>
    <row r="304" spans="1:26">
      <c r="A304" s="155" t="s">
        <v>785</v>
      </c>
      <c r="B304" s="156">
        <v>5</v>
      </c>
      <c r="C304" s="157" t="s">
        <v>440</v>
      </c>
      <c r="D304" s="157" t="s">
        <v>440</v>
      </c>
      <c r="E304" s="157" t="s">
        <v>440</v>
      </c>
      <c r="K304" s="156" t="s">
        <v>441</v>
      </c>
      <c r="M304" s="155" t="s">
        <v>442</v>
      </c>
      <c r="N304" s="159" t="s">
        <v>443</v>
      </c>
      <c r="O304" s="155" t="s">
        <v>345</v>
      </c>
      <c r="P304" s="155" t="s">
        <v>345</v>
      </c>
      <c r="Q304" s="159" t="s">
        <v>98</v>
      </c>
      <c r="S304" s="159" t="s">
        <v>444</v>
      </c>
      <c r="T304" s="155">
        <v>258</v>
      </c>
      <c r="V304" s="155">
        <v>96</v>
      </c>
    </row>
    <row r="305" spans="1:26">
      <c r="A305" s="155" t="s">
        <v>786</v>
      </c>
      <c r="B305" s="156">
        <v>5</v>
      </c>
      <c r="C305" s="157" t="s">
        <v>440</v>
      </c>
      <c r="J305" s="158" t="s">
        <v>440</v>
      </c>
      <c r="K305" s="156" t="s">
        <v>482</v>
      </c>
      <c r="M305" s="155" t="s">
        <v>442</v>
      </c>
      <c r="N305" s="159" t="s">
        <v>447</v>
      </c>
      <c r="O305" s="155" t="s">
        <v>98</v>
      </c>
      <c r="P305" s="155" t="s">
        <v>345</v>
      </c>
      <c r="Q305" s="159" t="s">
        <v>98</v>
      </c>
      <c r="R305" s="155" t="s">
        <v>345</v>
      </c>
      <c r="S305" s="159" t="s">
        <v>473</v>
      </c>
      <c r="T305" s="155">
        <v>260</v>
      </c>
      <c r="W305" s="155">
        <v>26</v>
      </c>
      <c r="X305" s="155">
        <v>35</v>
      </c>
    </row>
    <row r="306" spans="1:26">
      <c r="A306" s="155" t="s">
        <v>787</v>
      </c>
      <c r="B306" s="156">
        <v>5</v>
      </c>
      <c r="C306" s="157" t="s">
        <v>440</v>
      </c>
      <c r="J306" s="158" t="s">
        <v>440</v>
      </c>
      <c r="K306" s="156" t="s">
        <v>466</v>
      </c>
      <c r="M306" s="155" t="s">
        <v>442</v>
      </c>
      <c r="N306" s="159" t="s">
        <v>462</v>
      </c>
      <c r="O306" s="155" t="s">
        <v>345</v>
      </c>
      <c r="P306" s="155" t="s">
        <v>345</v>
      </c>
      <c r="Q306" s="159" t="s">
        <v>98</v>
      </c>
      <c r="R306" s="155" t="s">
        <v>345</v>
      </c>
      <c r="S306" s="159" t="s">
        <v>460</v>
      </c>
      <c r="T306" s="160">
        <v>261</v>
      </c>
    </row>
    <row r="307" spans="1:26">
      <c r="A307" s="155" t="s">
        <v>788</v>
      </c>
      <c r="B307" s="156">
        <v>5</v>
      </c>
      <c r="J307" s="158" t="s">
        <v>440</v>
      </c>
      <c r="K307" s="156" t="s">
        <v>456</v>
      </c>
      <c r="M307" s="155" t="s">
        <v>442</v>
      </c>
      <c r="N307" s="159" t="s">
        <v>462</v>
      </c>
      <c r="O307" s="155" t="s">
        <v>345</v>
      </c>
      <c r="P307" s="155" t="s">
        <v>345</v>
      </c>
      <c r="Q307" s="159" t="s">
        <v>345</v>
      </c>
      <c r="S307" s="159" t="s">
        <v>473</v>
      </c>
      <c r="T307" s="155">
        <v>264</v>
      </c>
      <c r="V307" s="155">
        <v>98</v>
      </c>
    </row>
    <row r="308" spans="1:26">
      <c r="A308" s="155" t="s">
        <v>789</v>
      </c>
      <c r="B308" s="156">
        <v>5</v>
      </c>
      <c r="C308" s="157" t="s">
        <v>440</v>
      </c>
      <c r="D308" s="157" t="s">
        <v>440</v>
      </c>
      <c r="E308" s="157" t="s">
        <v>440</v>
      </c>
      <c r="J308" s="158" t="s">
        <v>440</v>
      </c>
      <c r="K308" s="156" t="s">
        <v>446</v>
      </c>
      <c r="M308" s="155" t="s">
        <v>539</v>
      </c>
      <c r="N308" s="159" t="s">
        <v>443</v>
      </c>
      <c r="O308" s="155" t="s">
        <v>345</v>
      </c>
      <c r="P308" s="155" t="s">
        <v>345</v>
      </c>
      <c r="Q308" s="159" t="s">
        <v>345</v>
      </c>
      <c r="S308" s="159" t="s">
        <v>508</v>
      </c>
      <c r="T308" s="161">
        <v>265</v>
      </c>
    </row>
    <row r="309" spans="1:26">
      <c r="A309" s="155" t="s">
        <v>790</v>
      </c>
      <c r="B309" s="156">
        <v>5</v>
      </c>
      <c r="C309" s="157" t="s">
        <v>440</v>
      </c>
      <c r="D309" s="157" t="s">
        <v>440</v>
      </c>
      <c r="F309" s="157" t="s">
        <v>440</v>
      </c>
      <c r="K309" s="156" t="s">
        <v>453</v>
      </c>
      <c r="M309" s="155" t="s">
        <v>539</v>
      </c>
      <c r="N309" s="159" t="s">
        <v>471</v>
      </c>
      <c r="O309" s="155" t="s">
        <v>345</v>
      </c>
      <c r="P309" s="155" t="s">
        <v>345</v>
      </c>
      <c r="Q309" s="159" t="s">
        <v>345</v>
      </c>
      <c r="S309" s="159" t="s">
        <v>444</v>
      </c>
      <c r="T309" s="155">
        <v>270</v>
      </c>
      <c r="V309" s="155">
        <v>99</v>
      </c>
    </row>
    <row r="310" spans="1:26">
      <c r="A310" s="155" t="s">
        <v>791</v>
      </c>
      <c r="B310" s="156">
        <v>5</v>
      </c>
      <c r="J310" s="158" t="s">
        <v>440</v>
      </c>
      <c r="K310" s="156" t="s">
        <v>470</v>
      </c>
      <c r="L310" s="156" t="s">
        <v>345</v>
      </c>
      <c r="M310" s="155" t="s">
        <v>442</v>
      </c>
      <c r="N310" s="159" t="s">
        <v>462</v>
      </c>
      <c r="O310" s="155" t="s">
        <v>345</v>
      </c>
      <c r="P310" s="155" t="s">
        <v>345</v>
      </c>
      <c r="Q310" s="159" t="s">
        <v>345</v>
      </c>
      <c r="S310" s="159" t="s">
        <v>473</v>
      </c>
      <c r="T310" s="161">
        <v>270</v>
      </c>
    </row>
    <row r="311" spans="1:26">
      <c r="A311" s="155" t="s">
        <v>792</v>
      </c>
      <c r="B311" s="156">
        <v>5</v>
      </c>
      <c r="E311" s="157" t="s">
        <v>440</v>
      </c>
      <c r="K311" s="156" t="s">
        <v>456</v>
      </c>
      <c r="M311" s="155" t="s">
        <v>539</v>
      </c>
      <c r="N311" s="159" t="s">
        <v>471</v>
      </c>
      <c r="O311" s="155" t="s">
        <v>345</v>
      </c>
      <c r="P311" s="155" t="s">
        <v>345</v>
      </c>
      <c r="Q311" s="159" t="s">
        <v>345</v>
      </c>
      <c r="S311" s="159" t="s">
        <v>444</v>
      </c>
      <c r="T311" s="161">
        <v>271</v>
      </c>
    </row>
    <row r="312" spans="1:26">
      <c r="A312" s="155" t="s">
        <v>793</v>
      </c>
      <c r="B312" s="156">
        <v>5</v>
      </c>
      <c r="C312" s="157" t="s">
        <v>440</v>
      </c>
      <c r="D312" s="157" t="s">
        <v>440</v>
      </c>
      <c r="E312" s="157" t="s">
        <v>440</v>
      </c>
      <c r="I312" s="157" t="s">
        <v>440</v>
      </c>
      <c r="J312" s="158" t="s">
        <v>440</v>
      </c>
      <c r="K312" s="156" t="s">
        <v>470</v>
      </c>
      <c r="M312" s="155" t="s">
        <v>604</v>
      </c>
      <c r="N312" s="159" t="s">
        <v>447</v>
      </c>
      <c r="O312" s="155" t="s">
        <v>345</v>
      </c>
      <c r="P312" s="155" t="s">
        <v>345</v>
      </c>
      <c r="Q312" s="159" t="s">
        <v>345</v>
      </c>
      <c r="R312" s="155" t="s">
        <v>345</v>
      </c>
      <c r="S312" s="159" t="s">
        <v>489</v>
      </c>
      <c r="T312" s="161">
        <v>273</v>
      </c>
      <c r="Z312" s="155">
        <v>52</v>
      </c>
    </row>
    <row r="313" spans="1:26">
      <c r="A313" s="155" t="s">
        <v>794</v>
      </c>
      <c r="B313" s="156">
        <v>5</v>
      </c>
      <c r="C313" s="157" t="s">
        <v>440</v>
      </c>
      <c r="H313" s="157" t="s">
        <v>440</v>
      </c>
      <c r="J313" s="158" t="s">
        <v>440</v>
      </c>
      <c r="K313" s="156" t="s">
        <v>482</v>
      </c>
      <c r="M313" s="155" t="s">
        <v>442</v>
      </c>
      <c r="N313" s="159" t="s">
        <v>462</v>
      </c>
      <c r="O313" s="155" t="s">
        <v>345</v>
      </c>
      <c r="P313" s="155" t="s">
        <v>345</v>
      </c>
      <c r="Q313" s="159" t="s">
        <v>98</v>
      </c>
      <c r="S313" s="159" t="s">
        <v>506</v>
      </c>
      <c r="T313" s="155">
        <v>274</v>
      </c>
      <c r="W313" s="155">
        <v>27</v>
      </c>
      <c r="X313" s="155">
        <v>36</v>
      </c>
      <c r="Z313" s="155">
        <v>53</v>
      </c>
    </row>
    <row r="314" spans="1:26">
      <c r="A314" s="155" t="s">
        <v>795</v>
      </c>
      <c r="B314" s="156">
        <v>5</v>
      </c>
      <c r="G314" s="157" t="s">
        <v>440</v>
      </c>
      <c r="K314" s="156" t="s">
        <v>456</v>
      </c>
      <c r="M314" s="155" t="s">
        <v>478</v>
      </c>
      <c r="N314" s="159" t="s">
        <v>471</v>
      </c>
      <c r="O314" s="155" t="s">
        <v>345</v>
      </c>
      <c r="P314" s="155" t="s">
        <v>345</v>
      </c>
      <c r="Q314" s="159" t="s">
        <v>345</v>
      </c>
      <c r="R314" s="155" t="s">
        <v>345</v>
      </c>
      <c r="S314" s="159" t="s">
        <v>460</v>
      </c>
      <c r="T314" s="161">
        <v>279</v>
      </c>
    </row>
    <row r="315" spans="1:26">
      <c r="A315" s="155" t="s">
        <v>796</v>
      </c>
      <c r="B315" s="156">
        <v>5</v>
      </c>
      <c r="H315" s="157" t="s">
        <v>440</v>
      </c>
      <c r="J315" s="158" t="s">
        <v>440</v>
      </c>
      <c r="K315" s="156" t="s">
        <v>456</v>
      </c>
      <c r="M315" s="155" t="s">
        <v>442</v>
      </c>
      <c r="N315" s="159" t="s">
        <v>443</v>
      </c>
      <c r="O315" s="155" t="s">
        <v>345</v>
      </c>
      <c r="P315" s="155" t="s">
        <v>345</v>
      </c>
      <c r="Q315" s="159" t="s">
        <v>98</v>
      </c>
      <c r="R315" s="155" t="s">
        <v>345</v>
      </c>
      <c r="S315" s="159" t="s">
        <v>489</v>
      </c>
      <c r="T315" s="161">
        <v>280</v>
      </c>
      <c r="Z315" s="155">
        <v>54</v>
      </c>
    </row>
    <row r="316" spans="1:26">
      <c r="A316" s="155" t="s">
        <v>797</v>
      </c>
      <c r="B316" s="156">
        <v>5</v>
      </c>
      <c r="C316" s="157" t="s">
        <v>440</v>
      </c>
      <c r="H316" s="157" t="s">
        <v>440</v>
      </c>
      <c r="J316" s="158" t="s">
        <v>440</v>
      </c>
      <c r="K316" s="156" t="s">
        <v>441</v>
      </c>
      <c r="M316" s="155" t="s">
        <v>457</v>
      </c>
      <c r="N316" s="159" t="s">
        <v>485</v>
      </c>
      <c r="O316" s="155" t="s">
        <v>345</v>
      </c>
      <c r="P316" s="155" t="s">
        <v>98</v>
      </c>
      <c r="Q316" s="159" t="s">
        <v>345</v>
      </c>
      <c r="S316" s="159" t="s">
        <v>448</v>
      </c>
      <c r="T316" s="161">
        <v>282</v>
      </c>
    </row>
    <row r="317" spans="1:26">
      <c r="A317" s="155" t="s">
        <v>798</v>
      </c>
      <c r="B317" s="156">
        <v>5</v>
      </c>
      <c r="E317" s="157" t="s">
        <v>440</v>
      </c>
      <c r="J317" s="158" t="s">
        <v>440</v>
      </c>
      <c r="K317" s="156" t="s">
        <v>456</v>
      </c>
      <c r="M317" s="155" t="s">
        <v>442</v>
      </c>
      <c r="N317" s="159" t="s">
        <v>454</v>
      </c>
      <c r="O317" s="155" t="s">
        <v>345</v>
      </c>
      <c r="P317" s="155" t="s">
        <v>345</v>
      </c>
      <c r="Q317" s="159" t="s">
        <v>345</v>
      </c>
      <c r="S317" s="159" t="s">
        <v>444</v>
      </c>
      <c r="Y317" s="155">
        <v>22</v>
      </c>
    </row>
    <row r="318" spans="1:26">
      <c r="A318" s="155" t="s">
        <v>799</v>
      </c>
      <c r="B318" s="156">
        <v>5</v>
      </c>
      <c r="E318" s="157" t="s">
        <v>440</v>
      </c>
      <c r="G318" s="157" t="s">
        <v>440</v>
      </c>
      <c r="K318" s="156" t="s">
        <v>441</v>
      </c>
      <c r="M318" s="162" t="s">
        <v>442</v>
      </c>
      <c r="N318" s="159" t="s">
        <v>447</v>
      </c>
      <c r="O318" s="155" t="s">
        <v>345</v>
      </c>
      <c r="P318" s="155" t="s">
        <v>345</v>
      </c>
      <c r="Q318" s="159" t="s">
        <v>98</v>
      </c>
      <c r="R318" s="155" t="s">
        <v>345</v>
      </c>
      <c r="S318" s="159" t="s">
        <v>800</v>
      </c>
      <c r="T318" s="161">
        <v>283</v>
      </c>
    </row>
    <row r="319" spans="1:26">
      <c r="A319" s="155" t="s">
        <v>801</v>
      </c>
      <c r="B319" s="156">
        <v>5</v>
      </c>
      <c r="J319" s="158" t="s">
        <v>440</v>
      </c>
      <c r="K319" s="156" t="s">
        <v>450</v>
      </c>
      <c r="M319" s="155" t="s">
        <v>442</v>
      </c>
      <c r="N319" s="159" t="s">
        <v>454</v>
      </c>
      <c r="O319" s="155" t="s">
        <v>345</v>
      </c>
      <c r="P319" s="155" t="s">
        <v>345</v>
      </c>
      <c r="Q319" s="159" t="s">
        <v>345</v>
      </c>
      <c r="R319" s="155" t="s">
        <v>345</v>
      </c>
      <c r="S319" s="159" t="s">
        <v>489</v>
      </c>
      <c r="T319" s="160">
        <v>285</v>
      </c>
    </row>
    <row r="320" spans="1:26">
      <c r="A320" s="155" t="s">
        <v>802</v>
      </c>
      <c r="B320" s="156">
        <v>5</v>
      </c>
      <c r="E320" s="157" t="s">
        <v>440</v>
      </c>
      <c r="H320" s="157" t="s">
        <v>440</v>
      </c>
      <c r="J320" s="158" t="s">
        <v>440</v>
      </c>
      <c r="K320" s="156" t="s">
        <v>450</v>
      </c>
      <c r="M320" s="155" t="s">
        <v>442</v>
      </c>
      <c r="N320" s="159" t="s">
        <v>454</v>
      </c>
      <c r="O320" s="155" t="s">
        <v>345</v>
      </c>
      <c r="P320" s="155" t="s">
        <v>345</v>
      </c>
      <c r="Q320" s="159" t="s">
        <v>345</v>
      </c>
      <c r="R320" s="155" t="s">
        <v>345</v>
      </c>
      <c r="S320" s="159" t="s">
        <v>489</v>
      </c>
      <c r="T320" s="155">
        <v>287</v>
      </c>
      <c r="V320" s="155">
        <v>104</v>
      </c>
    </row>
    <row r="321" spans="1:25">
      <c r="A321" s="155" t="s">
        <v>803</v>
      </c>
      <c r="B321" s="156">
        <v>6</v>
      </c>
      <c r="H321" s="157" t="s">
        <v>440</v>
      </c>
      <c r="I321" s="157" t="s">
        <v>440</v>
      </c>
      <c r="J321" s="158" t="s">
        <v>440</v>
      </c>
      <c r="K321" s="156" t="s">
        <v>441</v>
      </c>
      <c r="M321" s="155" t="s">
        <v>442</v>
      </c>
      <c r="N321" s="159" t="s">
        <v>723</v>
      </c>
      <c r="O321" s="155" t="s">
        <v>345</v>
      </c>
      <c r="P321" s="155" t="s">
        <v>345</v>
      </c>
      <c r="Q321" s="159" t="s">
        <v>98</v>
      </c>
      <c r="R321" s="155" t="s">
        <v>345</v>
      </c>
      <c r="S321" s="159" t="s">
        <v>489</v>
      </c>
      <c r="T321" s="161">
        <v>214</v>
      </c>
    </row>
    <row r="322" spans="1:25">
      <c r="A322" s="155" t="s">
        <v>804</v>
      </c>
      <c r="B322" s="156">
        <v>6</v>
      </c>
      <c r="D322" s="157" t="s">
        <v>440</v>
      </c>
      <c r="K322" s="156" t="s">
        <v>450</v>
      </c>
      <c r="M322" s="155" t="s">
        <v>442</v>
      </c>
      <c r="N322" s="159" t="s">
        <v>519</v>
      </c>
      <c r="O322" s="155" t="s">
        <v>345</v>
      </c>
      <c r="P322" s="155" t="s">
        <v>345</v>
      </c>
      <c r="Q322" s="159" t="s">
        <v>98</v>
      </c>
      <c r="R322" s="155" t="s">
        <v>345</v>
      </c>
      <c r="S322" s="159" t="s">
        <v>489</v>
      </c>
      <c r="T322" s="155">
        <v>218</v>
      </c>
      <c r="V322" s="155">
        <v>84</v>
      </c>
    </row>
    <row r="323" spans="1:25">
      <c r="A323" s="155" t="s">
        <v>805</v>
      </c>
      <c r="B323" s="156">
        <v>6</v>
      </c>
      <c r="E323" s="157" t="s">
        <v>440</v>
      </c>
      <c r="K323" s="156" t="s">
        <v>456</v>
      </c>
      <c r="M323" s="155" t="s">
        <v>442</v>
      </c>
      <c r="N323" s="159" t="s">
        <v>454</v>
      </c>
      <c r="O323" s="155" t="s">
        <v>345</v>
      </c>
      <c r="P323" s="155" t="s">
        <v>345</v>
      </c>
      <c r="Q323" s="159" t="s">
        <v>98</v>
      </c>
      <c r="S323" s="159" t="s">
        <v>444</v>
      </c>
      <c r="Y323" s="155">
        <v>15</v>
      </c>
    </row>
    <row r="324" spans="1:25">
      <c r="A324" s="155" t="s">
        <v>806</v>
      </c>
      <c r="B324" s="156">
        <v>6</v>
      </c>
      <c r="H324" s="157" t="s">
        <v>440</v>
      </c>
      <c r="J324" s="158" t="s">
        <v>440</v>
      </c>
      <c r="K324" s="156" t="s">
        <v>450</v>
      </c>
      <c r="M324" s="155" t="s">
        <v>442</v>
      </c>
      <c r="N324" s="159" t="s">
        <v>516</v>
      </c>
      <c r="O324" s="155" t="s">
        <v>345</v>
      </c>
      <c r="P324" s="155" t="s">
        <v>345</v>
      </c>
      <c r="Q324" s="159" t="s">
        <v>345</v>
      </c>
      <c r="S324" s="159" t="s">
        <v>444</v>
      </c>
      <c r="T324" s="155">
        <v>221</v>
      </c>
      <c r="V324" s="155">
        <v>85</v>
      </c>
    </row>
    <row r="325" spans="1:25">
      <c r="A325" s="155" t="s">
        <v>807</v>
      </c>
      <c r="B325" s="156">
        <v>6</v>
      </c>
      <c r="H325" s="157" t="s">
        <v>440</v>
      </c>
      <c r="I325" s="157" t="s">
        <v>440</v>
      </c>
      <c r="J325" s="158" t="s">
        <v>440</v>
      </c>
      <c r="K325" s="156" t="s">
        <v>453</v>
      </c>
      <c r="M325" s="155" t="s">
        <v>442</v>
      </c>
      <c r="N325" s="159" t="s">
        <v>516</v>
      </c>
      <c r="O325" s="155" t="s">
        <v>345</v>
      </c>
      <c r="P325" s="155" t="s">
        <v>345</v>
      </c>
      <c r="Q325" s="159" t="s">
        <v>345</v>
      </c>
      <c r="S325" s="159" t="s">
        <v>444</v>
      </c>
      <c r="T325" s="161">
        <v>221</v>
      </c>
    </row>
    <row r="326" spans="1:25">
      <c r="A326" s="155" t="s">
        <v>808</v>
      </c>
      <c r="B326" s="156">
        <v>6</v>
      </c>
      <c r="E326" s="157" t="s">
        <v>440</v>
      </c>
      <c r="I326" s="157" t="s">
        <v>440</v>
      </c>
      <c r="K326" s="156" t="s">
        <v>441</v>
      </c>
      <c r="M326" s="155" t="s">
        <v>457</v>
      </c>
      <c r="N326" s="159" t="s">
        <v>519</v>
      </c>
      <c r="O326" s="155" t="s">
        <v>345</v>
      </c>
      <c r="P326" s="155" t="s">
        <v>345</v>
      </c>
      <c r="Q326" s="159" t="s">
        <v>98</v>
      </c>
      <c r="R326" s="155" t="s">
        <v>345</v>
      </c>
      <c r="S326" s="159" t="s">
        <v>473</v>
      </c>
      <c r="T326" s="161">
        <v>226</v>
      </c>
    </row>
    <row r="327" spans="1:25">
      <c r="A327" s="155" t="s">
        <v>809</v>
      </c>
      <c r="B327" s="156">
        <v>6</v>
      </c>
      <c r="J327" s="158" t="s">
        <v>440</v>
      </c>
      <c r="K327" s="156" t="s">
        <v>450</v>
      </c>
      <c r="M327" s="155" t="s">
        <v>604</v>
      </c>
      <c r="N327" s="159" t="s">
        <v>447</v>
      </c>
      <c r="O327" s="155" t="s">
        <v>345</v>
      </c>
      <c r="P327" s="155" t="s">
        <v>345</v>
      </c>
      <c r="Q327" s="159" t="s">
        <v>345</v>
      </c>
      <c r="S327" s="159" t="s">
        <v>553</v>
      </c>
      <c r="T327" s="161">
        <v>227</v>
      </c>
    </row>
    <row r="328" spans="1:25">
      <c r="A328" s="155" t="s">
        <v>810</v>
      </c>
      <c r="B328" s="156">
        <v>6</v>
      </c>
      <c r="D328" s="157" t="s">
        <v>440</v>
      </c>
      <c r="I328" s="157" t="s">
        <v>440</v>
      </c>
      <c r="J328" s="158" t="s">
        <v>440</v>
      </c>
      <c r="K328" s="156" t="s">
        <v>453</v>
      </c>
      <c r="M328" s="155" t="s">
        <v>457</v>
      </c>
      <c r="N328" s="159" t="s">
        <v>485</v>
      </c>
      <c r="O328" s="155" t="s">
        <v>345</v>
      </c>
      <c r="P328" s="155" t="s">
        <v>345</v>
      </c>
      <c r="Q328" s="159" t="s">
        <v>345</v>
      </c>
      <c r="S328" s="159" t="s">
        <v>444</v>
      </c>
      <c r="T328" s="160">
        <v>229</v>
      </c>
    </row>
    <row r="329" spans="1:25">
      <c r="A329" s="155" t="s">
        <v>811</v>
      </c>
      <c r="B329" s="156">
        <v>6</v>
      </c>
      <c r="H329" s="157" t="s">
        <v>440</v>
      </c>
      <c r="J329" s="158" t="s">
        <v>440</v>
      </c>
      <c r="K329" s="156" t="s">
        <v>456</v>
      </c>
      <c r="M329" s="155" t="s">
        <v>442</v>
      </c>
      <c r="N329" s="159" t="s">
        <v>443</v>
      </c>
      <c r="O329" s="155" t="s">
        <v>345</v>
      </c>
      <c r="P329" s="155" t="s">
        <v>345</v>
      </c>
      <c r="Q329" s="159" t="s">
        <v>345</v>
      </c>
      <c r="S329" s="159" t="s">
        <v>444</v>
      </c>
      <c r="T329" s="155">
        <v>233</v>
      </c>
      <c r="V329" s="155">
        <v>88</v>
      </c>
    </row>
    <row r="330" spans="1:25">
      <c r="A330" s="155" t="s">
        <v>812</v>
      </c>
      <c r="B330" s="156">
        <v>6</v>
      </c>
      <c r="J330" s="158" t="s">
        <v>440</v>
      </c>
      <c r="K330" s="156" t="s">
        <v>441</v>
      </c>
      <c r="L330" s="156" t="s">
        <v>345</v>
      </c>
      <c r="M330" s="155" t="s">
        <v>457</v>
      </c>
      <c r="N330" s="159" t="s">
        <v>471</v>
      </c>
      <c r="O330" s="155" t="s">
        <v>345</v>
      </c>
      <c r="P330" s="155" t="s">
        <v>345</v>
      </c>
      <c r="Q330" s="159" t="s">
        <v>345</v>
      </c>
      <c r="S330" s="159" t="s">
        <v>580</v>
      </c>
      <c r="T330" s="161">
        <v>235</v>
      </c>
    </row>
    <row r="331" spans="1:25">
      <c r="A331" s="155" t="s">
        <v>813</v>
      </c>
      <c r="B331" s="156">
        <v>6</v>
      </c>
      <c r="C331" s="157" t="s">
        <v>440</v>
      </c>
      <c r="H331" s="157" t="s">
        <v>440</v>
      </c>
      <c r="I331" s="157" t="s">
        <v>440</v>
      </c>
      <c r="J331" s="158" t="s">
        <v>440</v>
      </c>
      <c r="K331" s="156" t="s">
        <v>453</v>
      </c>
      <c r="M331" s="155" t="s">
        <v>442</v>
      </c>
      <c r="N331" s="159" t="s">
        <v>447</v>
      </c>
      <c r="O331" s="155" t="s">
        <v>345</v>
      </c>
      <c r="P331" s="155" t="s">
        <v>345</v>
      </c>
      <c r="Q331" s="159" t="s">
        <v>98</v>
      </c>
      <c r="R331" s="155" t="s">
        <v>345</v>
      </c>
      <c r="S331" s="159" t="s">
        <v>460</v>
      </c>
      <c r="T331" s="161">
        <v>238</v>
      </c>
    </row>
    <row r="332" spans="1:25">
      <c r="A332" s="155" t="s">
        <v>814</v>
      </c>
      <c r="B332" s="156">
        <v>6</v>
      </c>
      <c r="C332" s="157" t="s">
        <v>440</v>
      </c>
      <c r="D332" s="157" t="s">
        <v>440</v>
      </c>
      <c r="E332" s="157" t="s">
        <v>440</v>
      </c>
      <c r="K332" s="156" t="s">
        <v>470</v>
      </c>
      <c r="M332" s="155" t="s">
        <v>457</v>
      </c>
      <c r="N332" s="159" t="s">
        <v>447</v>
      </c>
      <c r="O332" s="155" t="s">
        <v>345</v>
      </c>
      <c r="P332" s="155" t="s">
        <v>345</v>
      </c>
      <c r="Q332" s="159" t="s">
        <v>345</v>
      </c>
      <c r="R332" s="155" t="s">
        <v>345</v>
      </c>
      <c r="S332" s="159" t="s">
        <v>815</v>
      </c>
      <c r="T332" s="155">
        <v>240</v>
      </c>
      <c r="V332" s="155">
        <v>90</v>
      </c>
    </row>
    <row r="333" spans="1:25">
      <c r="A333" s="155" t="s">
        <v>816</v>
      </c>
      <c r="B333" s="156">
        <v>6</v>
      </c>
      <c r="I333" s="157" t="s">
        <v>440</v>
      </c>
      <c r="J333" s="158" t="s">
        <v>440</v>
      </c>
      <c r="K333" s="156" t="s">
        <v>456</v>
      </c>
      <c r="M333" s="155" t="s">
        <v>442</v>
      </c>
      <c r="N333" s="159" t="s">
        <v>443</v>
      </c>
      <c r="O333" s="155" t="s">
        <v>345</v>
      </c>
      <c r="P333" s="155" t="s">
        <v>345</v>
      </c>
      <c r="Q333" s="159" t="s">
        <v>345</v>
      </c>
      <c r="R333" s="155" t="s">
        <v>345</v>
      </c>
      <c r="S333" s="159" t="s">
        <v>460</v>
      </c>
      <c r="T333" s="155">
        <v>243</v>
      </c>
    </row>
    <row r="334" spans="1:25">
      <c r="A334" s="155" t="s">
        <v>817</v>
      </c>
      <c r="B334" s="156">
        <v>6</v>
      </c>
      <c r="D334" s="157" t="s">
        <v>440</v>
      </c>
      <c r="K334" s="156" t="s">
        <v>446</v>
      </c>
      <c r="L334" s="156" t="s">
        <v>345</v>
      </c>
      <c r="M334" s="155" t="s">
        <v>604</v>
      </c>
      <c r="N334" s="159" t="s">
        <v>471</v>
      </c>
      <c r="O334" s="155" t="s">
        <v>345</v>
      </c>
      <c r="P334" s="155" t="s">
        <v>345</v>
      </c>
      <c r="Q334" s="159" t="s">
        <v>345</v>
      </c>
      <c r="S334" s="159" t="s">
        <v>815</v>
      </c>
      <c r="T334" s="161">
        <v>243</v>
      </c>
    </row>
    <row r="335" spans="1:25">
      <c r="A335" s="155" t="s">
        <v>818</v>
      </c>
      <c r="B335" s="156">
        <v>6</v>
      </c>
      <c r="H335" s="157" t="s">
        <v>440</v>
      </c>
      <c r="J335" s="158" t="s">
        <v>440</v>
      </c>
      <c r="K335" s="156" t="s">
        <v>446</v>
      </c>
      <c r="M335" s="155" t="s">
        <v>442</v>
      </c>
      <c r="N335" s="159" t="s">
        <v>447</v>
      </c>
      <c r="O335" s="155" t="s">
        <v>345</v>
      </c>
      <c r="P335" s="155" t="s">
        <v>345</v>
      </c>
      <c r="Q335" s="159" t="s">
        <v>345</v>
      </c>
      <c r="R335" s="155" t="s">
        <v>345</v>
      </c>
      <c r="S335" s="159" t="s">
        <v>460</v>
      </c>
      <c r="T335" s="155">
        <v>245</v>
      </c>
      <c r="V335" s="155">
        <v>92</v>
      </c>
    </row>
    <row r="336" spans="1:25">
      <c r="A336" s="155" t="s">
        <v>819</v>
      </c>
      <c r="B336" s="156">
        <v>6</v>
      </c>
      <c r="C336" s="157" t="s">
        <v>440</v>
      </c>
      <c r="J336" s="158" t="s">
        <v>440</v>
      </c>
      <c r="K336" s="156" t="s">
        <v>446</v>
      </c>
      <c r="M336" s="155" t="s">
        <v>604</v>
      </c>
      <c r="N336" s="159" t="s">
        <v>471</v>
      </c>
      <c r="O336" s="155" t="s">
        <v>345</v>
      </c>
      <c r="P336" s="155" t="s">
        <v>345</v>
      </c>
      <c r="Q336" s="159" t="s">
        <v>345</v>
      </c>
      <c r="S336" s="159" t="s">
        <v>508</v>
      </c>
      <c r="T336" s="161">
        <v>248</v>
      </c>
    </row>
    <row r="337" spans="1:26">
      <c r="A337" s="155" t="s">
        <v>820</v>
      </c>
      <c r="B337" s="156">
        <v>6</v>
      </c>
      <c r="D337" s="157" t="s">
        <v>440</v>
      </c>
      <c r="K337" s="156" t="s">
        <v>453</v>
      </c>
      <c r="M337" s="155" t="s">
        <v>442</v>
      </c>
      <c r="N337" s="159" t="s">
        <v>443</v>
      </c>
      <c r="O337" s="155" t="s">
        <v>345</v>
      </c>
      <c r="P337" s="155" t="s">
        <v>345</v>
      </c>
      <c r="Q337" s="159" t="s">
        <v>98</v>
      </c>
      <c r="S337" s="159" t="s">
        <v>444</v>
      </c>
      <c r="T337" s="155">
        <v>249</v>
      </c>
      <c r="V337" s="155">
        <v>93</v>
      </c>
    </row>
    <row r="338" spans="1:26">
      <c r="A338" s="155" t="s">
        <v>821</v>
      </c>
      <c r="B338" s="156">
        <v>6</v>
      </c>
      <c r="D338" s="157" t="s">
        <v>440</v>
      </c>
      <c r="E338" s="157" t="s">
        <v>440</v>
      </c>
      <c r="K338" s="156" t="s">
        <v>450</v>
      </c>
      <c r="M338" s="155" t="s">
        <v>442</v>
      </c>
      <c r="N338" s="159" t="s">
        <v>443</v>
      </c>
      <c r="O338" s="155" t="s">
        <v>345</v>
      </c>
      <c r="P338" s="155" t="s">
        <v>345</v>
      </c>
      <c r="Q338" s="159" t="s">
        <v>98</v>
      </c>
      <c r="S338" s="159" t="s">
        <v>444</v>
      </c>
      <c r="T338" s="155">
        <v>250</v>
      </c>
      <c r="V338" s="155">
        <v>93</v>
      </c>
    </row>
    <row r="339" spans="1:26">
      <c r="A339" s="155" t="s">
        <v>822</v>
      </c>
      <c r="B339" s="156">
        <v>6</v>
      </c>
      <c r="D339" s="157" t="s">
        <v>440</v>
      </c>
      <c r="E339" s="157" t="s">
        <v>440</v>
      </c>
      <c r="K339" s="156" t="s">
        <v>441</v>
      </c>
      <c r="M339" s="155" t="s">
        <v>604</v>
      </c>
      <c r="N339" s="159" t="s">
        <v>462</v>
      </c>
      <c r="O339" s="155" t="s">
        <v>345</v>
      </c>
      <c r="P339" s="155" t="s">
        <v>345</v>
      </c>
      <c r="Q339" s="159" t="s">
        <v>345</v>
      </c>
      <c r="S339" s="159" t="s">
        <v>444</v>
      </c>
      <c r="T339" s="155">
        <v>250</v>
      </c>
      <c r="V339" s="155">
        <v>93</v>
      </c>
    </row>
    <row r="340" spans="1:26">
      <c r="A340" s="155" t="s">
        <v>823</v>
      </c>
      <c r="B340" s="156">
        <v>6</v>
      </c>
      <c r="E340" s="157" t="s">
        <v>440</v>
      </c>
      <c r="H340" s="157" t="s">
        <v>440</v>
      </c>
      <c r="I340" s="157" t="s">
        <v>440</v>
      </c>
      <c r="J340" s="158" t="s">
        <v>440</v>
      </c>
      <c r="K340" s="156" t="s">
        <v>456</v>
      </c>
      <c r="M340" s="155" t="s">
        <v>442</v>
      </c>
      <c r="N340" s="159" t="s">
        <v>447</v>
      </c>
      <c r="O340" s="155" t="s">
        <v>345</v>
      </c>
      <c r="P340" s="155" t="s">
        <v>345</v>
      </c>
      <c r="Q340" s="159" t="s">
        <v>98</v>
      </c>
      <c r="R340" s="155" t="s">
        <v>345</v>
      </c>
      <c r="S340" s="159" t="s">
        <v>489</v>
      </c>
      <c r="Y340" s="155">
        <v>19</v>
      </c>
    </row>
    <row r="341" spans="1:26">
      <c r="A341" s="155" t="s">
        <v>824</v>
      </c>
      <c r="B341" s="156">
        <v>6</v>
      </c>
      <c r="E341" s="157" t="s">
        <v>440</v>
      </c>
      <c r="H341" s="157" t="s">
        <v>440</v>
      </c>
      <c r="I341" s="157" t="s">
        <v>440</v>
      </c>
      <c r="J341" s="158" t="s">
        <v>440</v>
      </c>
      <c r="K341" s="156" t="s">
        <v>456</v>
      </c>
      <c r="M341" s="155" t="s">
        <v>442</v>
      </c>
      <c r="N341" s="159" t="s">
        <v>447</v>
      </c>
      <c r="O341" s="155" t="s">
        <v>345</v>
      </c>
      <c r="P341" s="155" t="s">
        <v>345</v>
      </c>
      <c r="Q341" s="159" t="s">
        <v>98</v>
      </c>
      <c r="R341" s="155" t="s">
        <v>345</v>
      </c>
      <c r="S341" s="159" t="s">
        <v>489</v>
      </c>
      <c r="Y341" s="155">
        <v>19</v>
      </c>
    </row>
    <row r="342" spans="1:26">
      <c r="A342" s="155" t="s">
        <v>825</v>
      </c>
      <c r="B342" s="156">
        <v>6</v>
      </c>
      <c r="E342" s="157" t="s">
        <v>440</v>
      </c>
      <c r="H342" s="157" t="s">
        <v>440</v>
      </c>
      <c r="I342" s="157" t="s">
        <v>440</v>
      </c>
      <c r="J342" s="158" t="s">
        <v>440</v>
      </c>
      <c r="K342" s="156" t="s">
        <v>456</v>
      </c>
      <c r="M342" s="155" t="s">
        <v>442</v>
      </c>
      <c r="N342" s="159" t="s">
        <v>447</v>
      </c>
      <c r="O342" s="155" t="s">
        <v>345</v>
      </c>
      <c r="P342" s="155" t="s">
        <v>345</v>
      </c>
      <c r="Q342" s="159" t="s">
        <v>98</v>
      </c>
      <c r="R342" s="155" t="s">
        <v>345</v>
      </c>
      <c r="S342" s="159" t="s">
        <v>489</v>
      </c>
      <c r="Y342" s="155">
        <v>19</v>
      </c>
    </row>
    <row r="343" spans="1:26">
      <c r="A343" s="155" t="s">
        <v>826</v>
      </c>
      <c r="B343" s="156">
        <v>6</v>
      </c>
      <c r="E343" s="157" t="s">
        <v>440</v>
      </c>
      <c r="H343" s="157" t="s">
        <v>440</v>
      </c>
      <c r="I343" s="157" t="s">
        <v>440</v>
      </c>
      <c r="J343" s="158" t="s">
        <v>440</v>
      </c>
      <c r="K343" s="156" t="s">
        <v>456</v>
      </c>
      <c r="M343" s="155" t="s">
        <v>442</v>
      </c>
      <c r="N343" s="159" t="s">
        <v>447</v>
      </c>
      <c r="O343" s="155" t="s">
        <v>345</v>
      </c>
      <c r="P343" s="155" t="s">
        <v>345</v>
      </c>
      <c r="Q343" s="159" t="s">
        <v>98</v>
      </c>
      <c r="R343" s="155" t="s">
        <v>345</v>
      </c>
      <c r="S343" s="159" t="s">
        <v>489</v>
      </c>
      <c r="Y343" s="155">
        <v>20</v>
      </c>
    </row>
    <row r="344" spans="1:26">
      <c r="A344" s="155" t="s">
        <v>827</v>
      </c>
      <c r="B344" s="156">
        <v>6</v>
      </c>
      <c r="J344" s="158" t="s">
        <v>440</v>
      </c>
      <c r="K344" s="156" t="s">
        <v>453</v>
      </c>
      <c r="M344" s="155" t="s">
        <v>457</v>
      </c>
      <c r="N344" s="159" t="s">
        <v>447</v>
      </c>
      <c r="O344" s="155" t="s">
        <v>345</v>
      </c>
      <c r="P344" s="155" t="s">
        <v>345</v>
      </c>
      <c r="Q344" s="159" t="s">
        <v>345</v>
      </c>
      <c r="S344" s="159" t="s">
        <v>580</v>
      </c>
      <c r="T344" s="155">
        <v>257</v>
      </c>
      <c r="X344" s="155">
        <v>34</v>
      </c>
    </row>
    <row r="345" spans="1:26">
      <c r="A345" s="155" t="s">
        <v>828</v>
      </c>
      <c r="B345" s="156">
        <v>6</v>
      </c>
      <c r="C345" s="157" t="s">
        <v>440</v>
      </c>
      <c r="H345" s="157" t="s">
        <v>440</v>
      </c>
      <c r="I345" s="157" t="s">
        <v>440</v>
      </c>
      <c r="J345" s="158" t="s">
        <v>440</v>
      </c>
      <c r="K345" s="156" t="s">
        <v>466</v>
      </c>
      <c r="M345" s="155" t="s">
        <v>442</v>
      </c>
      <c r="N345" s="159" t="s">
        <v>443</v>
      </c>
      <c r="O345" s="155" t="s">
        <v>345</v>
      </c>
      <c r="P345" s="155" t="s">
        <v>98</v>
      </c>
      <c r="Q345" s="159" t="s">
        <v>345</v>
      </c>
      <c r="S345" s="159" t="s">
        <v>508</v>
      </c>
      <c r="T345" s="155">
        <v>258</v>
      </c>
      <c r="V345" s="155">
        <v>97</v>
      </c>
    </row>
    <row r="346" spans="1:26">
      <c r="A346" s="155" t="s">
        <v>829</v>
      </c>
      <c r="B346" s="156">
        <v>6</v>
      </c>
      <c r="E346" s="157" t="s">
        <v>440</v>
      </c>
      <c r="H346" s="157" t="s">
        <v>440</v>
      </c>
      <c r="J346" s="158" t="s">
        <v>440</v>
      </c>
      <c r="K346" s="156" t="s">
        <v>456</v>
      </c>
      <c r="M346" s="155" t="s">
        <v>442</v>
      </c>
      <c r="N346" s="159" t="s">
        <v>454</v>
      </c>
      <c r="O346" s="155" t="s">
        <v>345</v>
      </c>
      <c r="P346" s="155" t="s">
        <v>345</v>
      </c>
      <c r="Q346" s="159" t="s">
        <v>345</v>
      </c>
      <c r="R346" s="155" t="s">
        <v>345</v>
      </c>
      <c r="S346" s="159" t="s">
        <v>830</v>
      </c>
      <c r="T346" s="155">
        <v>263</v>
      </c>
      <c r="X346" s="155">
        <v>36</v>
      </c>
      <c r="Z346" s="155">
        <v>50</v>
      </c>
    </row>
    <row r="347" spans="1:26">
      <c r="A347" s="155" t="s">
        <v>831</v>
      </c>
      <c r="B347" s="156">
        <v>6</v>
      </c>
      <c r="J347" s="158" t="s">
        <v>440</v>
      </c>
      <c r="K347" s="156" t="s">
        <v>450</v>
      </c>
      <c r="M347" s="155" t="s">
        <v>442</v>
      </c>
      <c r="N347" s="159" t="s">
        <v>598</v>
      </c>
      <c r="O347" s="155" t="s">
        <v>345</v>
      </c>
      <c r="P347" s="155" t="s">
        <v>345</v>
      </c>
      <c r="Q347" s="159" t="s">
        <v>345</v>
      </c>
      <c r="S347" s="159" t="s">
        <v>444</v>
      </c>
      <c r="T347" s="161">
        <v>263</v>
      </c>
    </row>
    <row r="348" spans="1:26">
      <c r="A348" s="155" t="s">
        <v>832</v>
      </c>
      <c r="B348" s="156">
        <v>6</v>
      </c>
      <c r="C348" s="157" t="s">
        <v>440</v>
      </c>
      <c r="J348" s="158" t="s">
        <v>440</v>
      </c>
      <c r="K348" s="156" t="s">
        <v>466</v>
      </c>
      <c r="M348" s="155" t="s">
        <v>442</v>
      </c>
      <c r="N348" s="159" t="s">
        <v>462</v>
      </c>
      <c r="O348" s="155" t="s">
        <v>345</v>
      </c>
      <c r="P348" s="155" t="s">
        <v>98</v>
      </c>
      <c r="Q348" s="159" t="s">
        <v>98</v>
      </c>
      <c r="R348" s="155" t="s">
        <v>345</v>
      </c>
      <c r="S348" s="159" t="s">
        <v>460</v>
      </c>
      <c r="T348" s="155">
        <v>264</v>
      </c>
      <c r="V348" s="155">
        <v>98</v>
      </c>
    </row>
    <row r="349" spans="1:26">
      <c r="A349" s="155" t="s">
        <v>833</v>
      </c>
      <c r="B349" s="156">
        <v>6</v>
      </c>
      <c r="C349" s="157" t="s">
        <v>440</v>
      </c>
      <c r="H349" s="157" t="s">
        <v>440</v>
      </c>
      <c r="I349" s="157" t="s">
        <v>440</v>
      </c>
      <c r="J349" s="158" t="s">
        <v>440</v>
      </c>
      <c r="K349" s="156" t="s">
        <v>482</v>
      </c>
      <c r="M349" s="155" t="s">
        <v>442</v>
      </c>
      <c r="N349" s="159" t="s">
        <v>454</v>
      </c>
      <c r="O349" s="155" t="s">
        <v>345</v>
      </c>
      <c r="P349" s="155" t="s">
        <v>345</v>
      </c>
      <c r="Q349" s="159" t="s">
        <v>345</v>
      </c>
      <c r="S349" s="159" t="s">
        <v>834</v>
      </c>
      <c r="X349" s="160">
        <v>36</v>
      </c>
      <c r="Y349" s="160"/>
      <c r="Z349" s="160"/>
    </row>
    <row r="350" spans="1:26">
      <c r="A350" s="155" t="s">
        <v>835</v>
      </c>
      <c r="B350" s="156">
        <v>6</v>
      </c>
      <c r="D350" s="157" t="s">
        <v>440</v>
      </c>
      <c r="K350" s="156" t="s">
        <v>441</v>
      </c>
      <c r="M350" s="155" t="s">
        <v>604</v>
      </c>
      <c r="N350" s="159" t="s">
        <v>443</v>
      </c>
      <c r="O350" s="155" t="s">
        <v>345</v>
      </c>
      <c r="P350" s="155" t="s">
        <v>345</v>
      </c>
      <c r="Q350" s="159" t="s">
        <v>98</v>
      </c>
      <c r="S350" s="159" t="s">
        <v>444</v>
      </c>
      <c r="T350" s="161">
        <v>265</v>
      </c>
    </row>
    <row r="351" spans="1:26">
      <c r="A351" s="155" t="s">
        <v>836</v>
      </c>
      <c r="B351" s="156">
        <v>6</v>
      </c>
      <c r="E351" s="157" t="s">
        <v>440</v>
      </c>
      <c r="K351" s="156" t="s">
        <v>446</v>
      </c>
      <c r="M351" s="155" t="s">
        <v>442</v>
      </c>
      <c r="N351" s="159" t="s">
        <v>447</v>
      </c>
      <c r="O351" s="155" t="s">
        <v>345</v>
      </c>
      <c r="P351" s="155" t="s">
        <v>345</v>
      </c>
      <c r="Q351" s="159" t="s">
        <v>98</v>
      </c>
      <c r="R351" s="155" t="s">
        <v>345</v>
      </c>
      <c r="S351" s="159" t="s">
        <v>460</v>
      </c>
      <c r="Y351" s="155">
        <v>21</v>
      </c>
    </row>
    <row r="352" spans="1:26">
      <c r="A352" s="155" t="s">
        <v>837</v>
      </c>
      <c r="B352" s="156">
        <v>6</v>
      </c>
      <c r="C352" s="157" t="s">
        <v>440</v>
      </c>
      <c r="J352" s="158" t="s">
        <v>440</v>
      </c>
      <c r="K352" s="156" t="s">
        <v>482</v>
      </c>
      <c r="M352" s="155" t="s">
        <v>442</v>
      </c>
      <c r="N352" s="159" t="s">
        <v>454</v>
      </c>
      <c r="O352" s="155" t="s">
        <v>345</v>
      </c>
      <c r="P352" s="155" t="s">
        <v>345</v>
      </c>
      <c r="Q352" s="159" t="s">
        <v>345</v>
      </c>
      <c r="S352" s="159" t="s">
        <v>580</v>
      </c>
      <c r="T352" s="160">
        <v>269</v>
      </c>
    </row>
    <row r="353" spans="1:29">
      <c r="A353" s="155" t="s">
        <v>838</v>
      </c>
      <c r="B353" s="156">
        <v>6</v>
      </c>
      <c r="E353" s="157" t="s">
        <v>440</v>
      </c>
      <c r="H353" s="157" t="s">
        <v>440</v>
      </c>
      <c r="J353" s="158" t="s">
        <v>440</v>
      </c>
      <c r="K353" s="156" t="s">
        <v>450</v>
      </c>
      <c r="M353" s="155" t="s">
        <v>442</v>
      </c>
      <c r="N353" s="159" t="s">
        <v>447</v>
      </c>
      <c r="O353" s="155" t="s">
        <v>345</v>
      </c>
      <c r="P353" s="155" t="s">
        <v>345</v>
      </c>
      <c r="Q353" s="159" t="s">
        <v>345</v>
      </c>
      <c r="R353" s="155" t="s">
        <v>345</v>
      </c>
      <c r="S353" s="159" t="s">
        <v>460</v>
      </c>
      <c r="T353" s="160">
        <v>279</v>
      </c>
    </row>
    <row r="354" spans="1:29">
      <c r="A354" s="155" t="s">
        <v>839</v>
      </c>
      <c r="B354" s="156">
        <v>6</v>
      </c>
      <c r="E354" s="157" t="s">
        <v>440</v>
      </c>
      <c r="K354" s="156" t="s">
        <v>441</v>
      </c>
      <c r="M354" s="155" t="s">
        <v>442</v>
      </c>
      <c r="N354" s="159" t="s">
        <v>485</v>
      </c>
      <c r="O354" s="155" t="s">
        <v>345</v>
      </c>
      <c r="P354" s="155" t="s">
        <v>345</v>
      </c>
      <c r="Q354" s="159" t="s">
        <v>98</v>
      </c>
      <c r="S354" s="159" t="s">
        <v>448</v>
      </c>
      <c r="T354" s="161">
        <v>283</v>
      </c>
    </row>
    <row r="355" spans="1:29">
      <c r="A355" s="155" t="s">
        <v>840</v>
      </c>
      <c r="B355" s="156">
        <v>6</v>
      </c>
      <c r="C355" s="157" t="s">
        <v>440</v>
      </c>
      <c r="D355" s="157" t="s">
        <v>440</v>
      </c>
      <c r="H355" s="157" t="s">
        <v>440</v>
      </c>
      <c r="I355" s="157" t="s">
        <v>440</v>
      </c>
      <c r="J355" s="158" t="s">
        <v>440</v>
      </c>
      <c r="K355" s="156" t="s">
        <v>470</v>
      </c>
      <c r="M355" s="155" t="s">
        <v>442</v>
      </c>
      <c r="N355" s="159" t="s">
        <v>471</v>
      </c>
      <c r="O355" s="155" t="s">
        <v>345</v>
      </c>
      <c r="P355" s="155" t="s">
        <v>345</v>
      </c>
      <c r="Q355" s="159" t="s">
        <v>345</v>
      </c>
      <c r="S355" s="159" t="s">
        <v>473</v>
      </c>
      <c r="T355" s="160">
        <v>284</v>
      </c>
      <c r="V355" s="155">
        <v>104</v>
      </c>
    </row>
    <row r="356" spans="1:29">
      <c r="A356" s="155" t="s">
        <v>841</v>
      </c>
      <c r="B356" s="156">
        <v>6</v>
      </c>
      <c r="J356" s="158" t="s">
        <v>440</v>
      </c>
      <c r="K356" s="156" t="s">
        <v>450</v>
      </c>
      <c r="M356" s="155" t="s">
        <v>442</v>
      </c>
      <c r="N356" s="159" t="s">
        <v>454</v>
      </c>
      <c r="O356" s="155" t="s">
        <v>345</v>
      </c>
      <c r="P356" s="155" t="s">
        <v>345</v>
      </c>
      <c r="Q356" s="159" t="s">
        <v>345</v>
      </c>
      <c r="R356" s="155" t="s">
        <v>345</v>
      </c>
      <c r="S356" s="159" t="s">
        <v>489</v>
      </c>
      <c r="T356" s="160">
        <v>285</v>
      </c>
    </row>
    <row r="357" spans="1:29">
      <c r="A357" s="155" t="s">
        <v>842</v>
      </c>
      <c r="B357" s="156">
        <v>6</v>
      </c>
      <c r="E357" s="157" t="s">
        <v>440</v>
      </c>
      <c r="K357" s="156" t="s">
        <v>441</v>
      </c>
      <c r="M357" s="155" t="s">
        <v>442</v>
      </c>
      <c r="N357" s="159" t="s">
        <v>454</v>
      </c>
      <c r="O357" s="155" t="s">
        <v>345</v>
      </c>
      <c r="P357" s="155" t="s">
        <v>345</v>
      </c>
      <c r="Q357" s="159" t="s">
        <v>345</v>
      </c>
      <c r="R357" s="155" t="s">
        <v>345</v>
      </c>
      <c r="S357" s="159" t="s">
        <v>489</v>
      </c>
      <c r="T357" s="161">
        <v>287</v>
      </c>
    </row>
    <row r="358" spans="1:29">
      <c r="A358" s="155" t="s">
        <v>843</v>
      </c>
      <c r="B358" s="156">
        <v>6</v>
      </c>
      <c r="E358" s="157" t="s">
        <v>440</v>
      </c>
      <c r="K358" s="156" t="s">
        <v>456</v>
      </c>
      <c r="M358" s="155" t="s">
        <v>457</v>
      </c>
      <c r="N358" s="159" t="s">
        <v>462</v>
      </c>
      <c r="O358" s="155" t="s">
        <v>345</v>
      </c>
      <c r="P358" s="155" t="s">
        <v>345</v>
      </c>
      <c r="Q358" s="159" t="s">
        <v>345</v>
      </c>
      <c r="S358" s="159" t="s">
        <v>506</v>
      </c>
      <c r="T358" s="160">
        <v>288</v>
      </c>
      <c r="Z358" s="155">
        <v>55</v>
      </c>
    </row>
    <row r="359" spans="1:29">
      <c r="A359" s="155" t="s">
        <v>844</v>
      </c>
      <c r="B359" s="156">
        <v>6</v>
      </c>
      <c r="D359" s="157" t="s">
        <v>440</v>
      </c>
      <c r="K359" s="156" t="s">
        <v>441</v>
      </c>
      <c r="M359" s="155" t="s">
        <v>442</v>
      </c>
      <c r="N359" s="159" t="s">
        <v>451</v>
      </c>
      <c r="O359" s="155" t="s">
        <v>345</v>
      </c>
      <c r="P359" s="155" t="s">
        <v>98</v>
      </c>
      <c r="Q359" s="159" t="s">
        <v>98</v>
      </c>
      <c r="S359" s="159" t="s">
        <v>444</v>
      </c>
      <c r="T359" s="160">
        <v>289</v>
      </c>
    </row>
    <row r="360" spans="1:29">
      <c r="A360" s="155" t="s">
        <v>845</v>
      </c>
      <c r="B360" s="156">
        <v>7</v>
      </c>
      <c r="D360" s="157" t="s">
        <v>440</v>
      </c>
      <c r="K360" s="156" t="s">
        <v>441</v>
      </c>
      <c r="M360" s="155" t="s">
        <v>457</v>
      </c>
      <c r="N360" s="159" t="s">
        <v>519</v>
      </c>
      <c r="O360" s="155" t="s">
        <v>345</v>
      </c>
      <c r="P360" s="155" t="s">
        <v>345</v>
      </c>
      <c r="Q360" s="159" t="s">
        <v>98</v>
      </c>
      <c r="R360" s="155" t="s">
        <v>345</v>
      </c>
      <c r="S360" s="159" t="s">
        <v>473</v>
      </c>
      <c r="T360" s="161">
        <v>225</v>
      </c>
    </row>
    <row r="361" spans="1:29">
      <c r="A361" s="163" t="s">
        <v>846</v>
      </c>
      <c r="B361" s="164">
        <v>7</v>
      </c>
      <c r="C361" s="165"/>
      <c r="D361" s="165"/>
      <c r="E361" s="165"/>
      <c r="F361" s="165"/>
      <c r="G361" s="165"/>
      <c r="H361" s="165" t="s">
        <v>440</v>
      </c>
      <c r="I361" s="165"/>
      <c r="J361" s="166" t="s">
        <v>440</v>
      </c>
      <c r="K361" s="164" t="s">
        <v>441</v>
      </c>
      <c r="L361" s="164"/>
      <c r="M361" s="163" t="s">
        <v>442</v>
      </c>
      <c r="N361" s="167" t="s">
        <v>443</v>
      </c>
      <c r="O361" s="163" t="s">
        <v>345</v>
      </c>
      <c r="P361" s="163" t="s">
        <v>345</v>
      </c>
      <c r="Q361" s="167" t="s">
        <v>345</v>
      </c>
      <c r="R361" s="163" t="s">
        <v>345</v>
      </c>
      <c r="S361" s="167" t="s">
        <v>473</v>
      </c>
      <c r="T361" s="163"/>
      <c r="U361" s="163"/>
      <c r="V361" s="163"/>
      <c r="W361" s="163"/>
      <c r="X361" s="163"/>
      <c r="Y361" s="163"/>
      <c r="Z361" s="163"/>
      <c r="AA361" s="163"/>
      <c r="AB361" s="163">
        <v>2</v>
      </c>
      <c r="AC361" s="167"/>
    </row>
    <row r="362" spans="1:29">
      <c r="A362" s="155" t="s">
        <v>847</v>
      </c>
      <c r="B362" s="156">
        <v>7</v>
      </c>
      <c r="H362" s="157" t="s">
        <v>440</v>
      </c>
      <c r="J362" s="158" t="s">
        <v>440</v>
      </c>
      <c r="K362" s="156" t="s">
        <v>450</v>
      </c>
      <c r="M362" s="155" t="s">
        <v>442</v>
      </c>
      <c r="N362" s="159" t="s">
        <v>516</v>
      </c>
      <c r="O362" s="155" t="s">
        <v>345</v>
      </c>
      <c r="P362" s="155" t="s">
        <v>345</v>
      </c>
      <c r="Q362" s="159" t="s">
        <v>345</v>
      </c>
      <c r="R362" s="155" t="s">
        <v>345</v>
      </c>
      <c r="S362" s="159" t="s">
        <v>460</v>
      </c>
      <c r="T362" s="155">
        <v>230</v>
      </c>
      <c r="V362" s="155">
        <v>87</v>
      </c>
    </row>
    <row r="363" spans="1:29">
      <c r="A363" s="155" t="s">
        <v>848</v>
      </c>
      <c r="B363" s="156">
        <v>7</v>
      </c>
      <c r="D363" s="157" t="s">
        <v>440</v>
      </c>
      <c r="K363" s="156" t="s">
        <v>450</v>
      </c>
      <c r="M363" s="155" t="s">
        <v>478</v>
      </c>
      <c r="N363" s="159" t="s">
        <v>462</v>
      </c>
      <c r="O363" s="155" t="s">
        <v>345</v>
      </c>
      <c r="P363" s="155" t="s">
        <v>98</v>
      </c>
      <c r="Q363" s="159" t="s">
        <v>98</v>
      </c>
      <c r="S363" s="159" t="s">
        <v>444</v>
      </c>
      <c r="T363" s="155">
        <v>234</v>
      </c>
      <c r="X363" s="155">
        <v>32</v>
      </c>
    </row>
    <row r="364" spans="1:29">
      <c r="A364" s="155" t="s">
        <v>849</v>
      </c>
      <c r="B364" s="156">
        <v>7</v>
      </c>
      <c r="C364" s="157" t="s">
        <v>440</v>
      </c>
      <c r="D364" s="157" t="s">
        <v>440</v>
      </c>
      <c r="H364" s="157" t="s">
        <v>440</v>
      </c>
      <c r="I364" s="157" t="s">
        <v>440</v>
      </c>
      <c r="J364" s="158" t="s">
        <v>440</v>
      </c>
      <c r="K364" s="156" t="s">
        <v>456</v>
      </c>
      <c r="M364" s="155" t="s">
        <v>442</v>
      </c>
      <c r="N364" s="159" t="s">
        <v>447</v>
      </c>
      <c r="O364" s="155" t="s">
        <v>345</v>
      </c>
      <c r="P364" s="155" t="s">
        <v>345</v>
      </c>
      <c r="Q364" s="159" t="s">
        <v>98</v>
      </c>
      <c r="S364" s="159" t="s">
        <v>506</v>
      </c>
      <c r="T364" s="155">
        <v>238</v>
      </c>
      <c r="V364" s="155">
        <v>89</v>
      </c>
    </row>
    <row r="365" spans="1:29">
      <c r="A365" s="155" t="s">
        <v>850</v>
      </c>
      <c r="B365" s="156">
        <v>7</v>
      </c>
      <c r="H365" s="157" t="s">
        <v>440</v>
      </c>
      <c r="I365" s="157" t="s">
        <v>440</v>
      </c>
      <c r="J365" s="158" t="s">
        <v>440</v>
      </c>
      <c r="K365" s="156" t="s">
        <v>453</v>
      </c>
      <c r="M365" s="155" t="s">
        <v>442</v>
      </c>
      <c r="N365" s="159" t="s">
        <v>443</v>
      </c>
      <c r="O365" s="155" t="s">
        <v>345</v>
      </c>
      <c r="P365" s="155" t="s">
        <v>345</v>
      </c>
      <c r="Q365" s="159" t="s">
        <v>98</v>
      </c>
      <c r="S365" s="159" t="s">
        <v>444</v>
      </c>
      <c r="T365" s="155">
        <v>241</v>
      </c>
      <c r="V365" s="155">
        <v>90</v>
      </c>
    </row>
    <row r="366" spans="1:29">
      <c r="A366" s="155" t="s">
        <v>851</v>
      </c>
      <c r="B366" s="156">
        <v>7</v>
      </c>
      <c r="D366" s="157" t="s">
        <v>440</v>
      </c>
      <c r="E366" s="157" t="s">
        <v>440</v>
      </c>
      <c r="H366" s="157" t="s">
        <v>440</v>
      </c>
      <c r="K366" s="156" t="s">
        <v>450</v>
      </c>
      <c r="M366" s="155" t="s">
        <v>442</v>
      </c>
      <c r="N366" s="159" t="s">
        <v>516</v>
      </c>
      <c r="O366" s="155" t="s">
        <v>345</v>
      </c>
      <c r="P366" s="155" t="s">
        <v>345</v>
      </c>
      <c r="Q366" s="159" t="s">
        <v>98</v>
      </c>
      <c r="S366" s="159" t="s">
        <v>444</v>
      </c>
      <c r="T366" s="155">
        <v>242</v>
      </c>
      <c r="V366" s="155">
        <v>91</v>
      </c>
    </row>
    <row r="367" spans="1:29">
      <c r="A367" s="155" t="s">
        <v>852</v>
      </c>
      <c r="B367" s="156">
        <v>7</v>
      </c>
      <c r="C367" s="157" t="s">
        <v>440</v>
      </c>
      <c r="I367" s="157" t="s">
        <v>440</v>
      </c>
      <c r="J367" s="158" t="s">
        <v>440</v>
      </c>
      <c r="K367" s="156" t="s">
        <v>450</v>
      </c>
      <c r="M367" s="155" t="s">
        <v>442</v>
      </c>
      <c r="N367" s="159" t="s">
        <v>853</v>
      </c>
      <c r="O367" s="155" t="s">
        <v>345</v>
      </c>
      <c r="P367" s="155" t="s">
        <v>345</v>
      </c>
      <c r="Q367" s="159" t="s">
        <v>345</v>
      </c>
      <c r="S367" s="159" t="s">
        <v>473</v>
      </c>
      <c r="T367" s="161">
        <v>243</v>
      </c>
    </row>
    <row r="368" spans="1:29">
      <c r="A368" s="155" t="s">
        <v>854</v>
      </c>
      <c r="B368" s="156">
        <v>7</v>
      </c>
      <c r="C368" s="157" t="s">
        <v>440</v>
      </c>
      <c r="E368" s="157" t="s">
        <v>440</v>
      </c>
      <c r="J368" s="158" t="s">
        <v>440</v>
      </c>
      <c r="K368" s="156" t="s">
        <v>482</v>
      </c>
      <c r="M368" s="155" t="s">
        <v>604</v>
      </c>
      <c r="N368" s="159" t="s">
        <v>638</v>
      </c>
      <c r="O368" s="155" t="s">
        <v>345</v>
      </c>
      <c r="P368" s="155" t="s">
        <v>345</v>
      </c>
      <c r="Q368" s="159" t="s">
        <v>98</v>
      </c>
      <c r="S368" s="159" t="s">
        <v>553</v>
      </c>
      <c r="T368" s="161">
        <v>260</v>
      </c>
    </row>
    <row r="369" spans="1:26">
      <c r="A369" s="155" t="s">
        <v>855</v>
      </c>
      <c r="B369" s="156">
        <v>7</v>
      </c>
      <c r="C369" s="157" t="s">
        <v>440</v>
      </c>
      <c r="J369" s="158" t="s">
        <v>440</v>
      </c>
      <c r="K369" s="156" t="s">
        <v>441</v>
      </c>
      <c r="M369" s="155" t="s">
        <v>457</v>
      </c>
      <c r="N369" s="159" t="s">
        <v>598</v>
      </c>
      <c r="O369" s="155" t="s">
        <v>345</v>
      </c>
      <c r="P369" s="155" t="s">
        <v>345</v>
      </c>
      <c r="Q369" s="159" t="s">
        <v>345</v>
      </c>
      <c r="S369" s="159" t="s">
        <v>508</v>
      </c>
      <c r="T369" s="160">
        <v>261</v>
      </c>
    </row>
    <row r="370" spans="1:26">
      <c r="A370" s="155" t="s">
        <v>856</v>
      </c>
      <c r="B370" s="156">
        <v>7</v>
      </c>
      <c r="C370" s="157" t="s">
        <v>440</v>
      </c>
      <c r="J370" s="158" t="s">
        <v>440</v>
      </c>
      <c r="K370" s="156" t="s">
        <v>450</v>
      </c>
      <c r="M370" s="155" t="s">
        <v>442</v>
      </c>
      <c r="N370" s="159" t="s">
        <v>443</v>
      </c>
      <c r="O370" s="155" t="s">
        <v>345</v>
      </c>
      <c r="P370" s="155" t="s">
        <v>345</v>
      </c>
      <c r="Q370" s="159" t="s">
        <v>345</v>
      </c>
      <c r="R370" s="155" t="s">
        <v>345</v>
      </c>
      <c r="S370" s="159" t="s">
        <v>460</v>
      </c>
      <c r="T370" s="155">
        <v>262</v>
      </c>
      <c r="V370" s="155">
        <v>98</v>
      </c>
    </row>
    <row r="371" spans="1:26">
      <c r="A371" s="155" t="s">
        <v>857</v>
      </c>
      <c r="B371" s="156">
        <v>7</v>
      </c>
      <c r="D371" s="157" t="s">
        <v>440</v>
      </c>
      <c r="E371" s="157" t="s">
        <v>440</v>
      </c>
      <c r="H371" s="157" t="s">
        <v>440</v>
      </c>
      <c r="I371" s="157" t="s">
        <v>440</v>
      </c>
      <c r="J371" s="158" t="s">
        <v>440</v>
      </c>
      <c r="K371" s="156" t="s">
        <v>441</v>
      </c>
      <c r="M371" s="155" t="s">
        <v>442</v>
      </c>
      <c r="N371" s="159" t="s">
        <v>471</v>
      </c>
      <c r="O371" s="155" t="s">
        <v>345</v>
      </c>
      <c r="P371" s="155" t="s">
        <v>345</v>
      </c>
      <c r="Q371" s="159" t="s">
        <v>345</v>
      </c>
      <c r="S371" s="159" t="s">
        <v>444</v>
      </c>
      <c r="T371" s="161">
        <v>266</v>
      </c>
      <c r="Z371" s="155">
        <v>51</v>
      </c>
    </row>
    <row r="372" spans="1:26">
      <c r="A372" s="155" t="s">
        <v>858</v>
      </c>
      <c r="B372" s="156">
        <v>7</v>
      </c>
      <c r="H372" s="157" t="s">
        <v>440</v>
      </c>
      <c r="J372" s="158" t="s">
        <v>440</v>
      </c>
      <c r="K372" s="156" t="s">
        <v>450</v>
      </c>
      <c r="M372" s="155" t="s">
        <v>442</v>
      </c>
      <c r="N372" s="159" t="s">
        <v>447</v>
      </c>
      <c r="O372" s="155" t="s">
        <v>345</v>
      </c>
      <c r="P372" s="155" t="s">
        <v>345</v>
      </c>
      <c r="Q372" s="159" t="s">
        <v>98</v>
      </c>
      <c r="S372" s="159" t="s">
        <v>444</v>
      </c>
      <c r="T372" s="160">
        <v>267</v>
      </c>
    </row>
    <row r="373" spans="1:26">
      <c r="A373" s="155" t="s">
        <v>859</v>
      </c>
      <c r="B373" s="156">
        <v>7</v>
      </c>
      <c r="C373" s="157" t="s">
        <v>440</v>
      </c>
      <c r="J373" s="158" t="s">
        <v>440</v>
      </c>
      <c r="K373" s="156" t="s">
        <v>482</v>
      </c>
      <c r="M373" s="155" t="s">
        <v>442</v>
      </c>
      <c r="N373" s="159" t="s">
        <v>860</v>
      </c>
      <c r="O373" s="155" t="s">
        <v>345</v>
      </c>
      <c r="P373" s="155" t="s">
        <v>345</v>
      </c>
      <c r="Q373" s="159" t="s">
        <v>345</v>
      </c>
      <c r="R373" s="155" t="s">
        <v>345</v>
      </c>
      <c r="S373" s="159" t="s">
        <v>815</v>
      </c>
      <c r="T373" s="160">
        <v>270</v>
      </c>
    </row>
    <row r="374" spans="1:26">
      <c r="A374" s="155" t="s">
        <v>861</v>
      </c>
      <c r="B374" s="156">
        <v>7</v>
      </c>
      <c r="C374" s="157" t="s">
        <v>440</v>
      </c>
      <c r="D374" s="157" t="s">
        <v>440</v>
      </c>
      <c r="E374" s="157" t="s">
        <v>440</v>
      </c>
      <c r="K374" s="156" t="s">
        <v>456</v>
      </c>
      <c r="M374" s="155" t="s">
        <v>457</v>
      </c>
      <c r="N374" s="159" t="s">
        <v>471</v>
      </c>
      <c r="O374" s="155" t="s">
        <v>345</v>
      </c>
      <c r="P374" s="155" t="s">
        <v>345</v>
      </c>
      <c r="Q374" s="159" t="s">
        <v>345</v>
      </c>
      <c r="S374" s="159" t="s">
        <v>473</v>
      </c>
      <c r="T374" s="155">
        <v>271</v>
      </c>
      <c r="V374" s="155">
        <v>99</v>
      </c>
    </row>
    <row r="375" spans="1:26">
      <c r="A375" s="155" t="s">
        <v>862</v>
      </c>
      <c r="B375" s="156">
        <v>7</v>
      </c>
      <c r="C375" s="157" t="s">
        <v>440</v>
      </c>
      <c r="D375" s="157" t="s">
        <v>440</v>
      </c>
      <c r="K375" s="156" t="s">
        <v>453</v>
      </c>
      <c r="M375" s="155" t="s">
        <v>539</v>
      </c>
      <c r="N375" s="159" t="s">
        <v>471</v>
      </c>
      <c r="O375" s="155" t="s">
        <v>345</v>
      </c>
      <c r="P375" s="155" t="s">
        <v>345</v>
      </c>
      <c r="Q375" s="159" t="s">
        <v>345</v>
      </c>
      <c r="S375" s="159" t="s">
        <v>444</v>
      </c>
      <c r="T375" s="155">
        <v>272</v>
      </c>
      <c r="V375" s="155">
        <v>100</v>
      </c>
    </row>
    <row r="376" spans="1:26">
      <c r="A376" s="155" t="s">
        <v>863</v>
      </c>
      <c r="B376" s="156">
        <v>7</v>
      </c>
      <c r="E376" s="157" t="s">
        <v>440</v>
      </c>
      <c r="H376" s="157" t="s">
        <v>440</v>
      </c>
      <c r="J376" s="158" t="s">
        <v>440</v>
      </c>
      <c r="K376" s="156" t="s">
        <v>456</v>
      </c>
      <c r="M376" s="155" t="s">
        <v>442</v>
      </c>
      <c r="N376" s="159" t="s">
        <v>853</v>
      </c>
      <c r="O376" s="155" t="s">
        <v>345</v>
      </c>
      <c r="P376" s="155" t="s">
        <v>345</v>
      </c>
      <c r="Q376" s="159" t="s">
        <v>345</v>
      </c>
      <c r="R376" s="155" t="s">
        <v>345</v>
      </c>
      <c r="S376" s="159" t="s">
        <v>460</v>
      </c>
      <c r="T376" s="161">
        <v>272</v>
      </c>
    </row>
    <row r="377" spans="1:26">
      <c r="A377" s="155" t="s">
        <v>864</v>
      </c>
      <c r="B377" s="156">
        <v>7</v>
      </c>
      <c r="J377" s="158" t="s">
        <v>440</v>
      </c>
      <c r="K377" s="156" t="s">
        <v>456</v>
      </c>
      <c r="M377" s="155" t="s">
        <v>442</v>
      </c>
      <c r="N377" s="159" t="s">
        <v>471</v>
      </c>
      <c r="O377" s="155" t="s">
        <v>345</v>
      </c>
      <c r="P377" s="155" t="s">
        <v>345</v>
      </c>
      <c r="Q377" s="159" t="s">
        <v>345</v>
      </c>
      <c r="S377" s="159" t="s">
        <v>580</v>
      </c>
      <c r="T377" s="161">
        <v>274</v>
      </c>
    </row>
    <row r="378" spans="1:26">
      <c r="A378" s="155" t="s">
        <v>865</v>
      </c>
      <c r="B378" s="156">
        <v>7</v>
      </c>
      <c r="J378" s="158" t="s">
        <v>440</v>
      </c>
      <c r="K378" s="156" t="s">
        <v>482</v>
      </c>
      <c r="M378" s="155" t="s">
        <v>866</v>
      </c>
      <c r="N378" s="159" t="s">
        <v>471</v>
      </c>
      <c r="O378" s="155" t="s">
        <v>345</v>
      </c>
      <c r="P378" s="155" t="s">
        <v>345</v>
      </c>
      <c r="Q378" s="159" t="s">
        <v>345</v>
      </c>
      <c r="S378" s="159" t="s">
        <v>580</v>
      </c>
      <c r="T378" s="161">
        <v>276</v>
      </c>
    </row>
    <row r="379" spans="1:26">
      <c r="A379" s="155" t="s">
        <v>867</v>
      </c>
      <c r="B379" s="156">
        <v>7</v>
      </c>
      <c r="C379" s="157" t="s">
        <v>440</v>
      </c>
      <c r="D379" s="157" t="s">
        <v>440</v>
      </c>
      <c r="J379" s="158" t="s">
        <v>440</v>
      </c>
      <c r="K379" s="156" t="s">
        <v>446</v>
      </c>
      <c r="M379" s="155" t="s">
        <v>457</v>
      </c>
      <c r="N379" s="159" t="s">
        <v>471</v>
      </c>
      <c r="O379" s="155" t="s">
        <v>345</v>
      </c>
      <c r="P379" s="155" t="s">
        <v>345</v>
      </c>
      <c r="Q379" s="159" t="s">
        <v>345</v>
      </c>
      <c r="S379" s="159" t="s">
        <v>868</v>
      </c>
      <c r="T379" s="161">
        <v>280</v>
      </c>
    </row>
    <row r="380" spans="1:26">
      <c r="A380" s="155" t="s">
        <v>869</v>
      </c>
      <c r="B380" s="156">
        <v>7</v>
      </c>
      <c r="C380" s="157" t="s">
        <v>440</v>
      </c>
      <c r="H380" s="157" t="s">
        <v>440</v>
      </c>
      <c r="J380" s="158" t="s">
        <v>440</v>
      </c>
      <c r="K380" s="156" t="s">
        <v>441</v>
      </c>
      <c r="M380" s="155" t="s">
        <v>442</v>
      </c>
      <c r="N380" s="159" t="s">
        <v>485</v>
      </c>
      <c r="O380" s="155" t="s">
        <v>345</v>
      </c>
      <c r="P380" s="155" t="s">
        <v>98</v>
      </c>
      <c r="Q380" s="159" t="s">
        <v>98</v>
      </c>
      <c r="S380" s="159" t="s">
        <v>444</v>
      </c>
      <c r="T380" s="160">
        <v>281</v>
      </c>
      <c r="V380" s="155">
        <v>103</v>
      </c>
    </row>
    <row r="381" spans="1:26">
      <c r="A381" s="155" t="s">
        <v>870</v>
      </c>
      <c r="B381" s="156">
        <v>7</v>
      </c>
      <c r="E381" s="157" t="s">
        <v>440</v>
      </c>
      <c r="J381" s="158" t="s">
        <v>440</v>
      </c>
      <c r="K381" s="156" t="s">
        <v>450</v>
      </c>
      <c r="M381" s="155" t="s">
        <v>442</v>
      </c>
      <c r="N381" s="159" t="s">
        <v>598</v>
      </c>
      <c r="O381" s="155" t="s">
        <v>345</v>
      </c>
      <c r="P381" s="155" t="s">
        <v>98</v>
      </c>
      <c r="Q381" s="159" t="s">
        <v>345</v>
      </c>
      <c r="R381" s="155" t="s">
        <v>345</v>
      </c>
      <c r="S381" s="159" t="s">
        <v>460</v>
      </c>
      <c r="Y381" s="155">
        <v>24</v>
      </c>
    </row>
    <row r="382" spans="1:26">
      <c r="A382" s="155" t="s">
        <v>871</v>
      </c>
      <c r="B382" s="156">
        <v>8</v>
      </c>
      <c r="H382" s="157" t="s">
        <v>440</v>
      </c>
      <c r="J382" s="158" t="s">
        <v>440</v>
      </c>
      <c r="K382" s="156" t="s">
        <v>453</v>
      </c>
      <c r="M382" s="155" t="s">
        <v>442</v>
      </c>
      <c r="N382" s="159" t="s">
        <v>516</v>
      </c>
      <c r="O382" s="155" t="s">
        <v>345</v>
      </c>
      <c r="P382" s="155" t="s">
        <v>345</v>
      </c>
      <c r="Q382" s="159" t="s">
        <v>345</v>
      </c>
      <c r="S382" s="159" t="s">
        <v>444</v>
      </c>
      <c r="Y382" s="155">
        <v>15</v>
      </c>
    </row>
    <row r="383" spans="1:26">
      <c r="A383" s="155" t="s">
        <v>872</v>
      </c>
      <c r="B383" s="156">
        <v>8</v>
      </c>
      <c r="E383" s="157" t="s">
        <v>440</v>
      </c>
      <c r="K383" s="156" t="s">
        <v>456</v>
      </c>
      <c r="M383" s="155" t="s">
        <v>442</v>
      </c>
      <c r="N383" s="159" t="s">
        <v>462</v>
      </c>
      <c r="O383" s="155" t="s">
        <v>345</v>
      </c>
      <c r="P383" s="155" t="s">
        <v>345</v>
      </c>
      <c r="Q383" s="159" t="s">
        <v>98</v>
      </c>
      <c r="R383" s="155" t="s">
        <v>345</v>
      </c>
      <c r="S383" s="159" t="s">
        <v>508</v>
      </c>
      <c r="T383" s="161">
        <v>212</v>
      </c>
    </row>
    <row r="384" spans="1:26">
      <c r="A384" s="155" t="s">
        <v>873</v>
      </c>
      <c r="B384" s="156">
        <v>8</v>
      </c>
      <c r="D384" s="157" t="s">
        <v>440</v>
      </c>
      <c r="J384" s="158" t="s">
        <v>440</v>
      </c>
      <c r="K384" s="156" t="s">
        <v>446</v>
      </c>
      <c r="M384" s="155" t="s">
        <v>442</v>
      </c>
      <c r="N384" s="159" t="s">
        <v>447</v>
      </c>
      <c r="O384" s="155" t="s">
        <v>345</v>
      </c>
      <c r="P384" s="155" t="s">
        <v>345</v>
      </c>
      <c r="Q384" s="159" t="s">
        <v>345</v>
      </c>
      <c r="R384" s="155" t="s">
        <v>345</v>
      </c>
      <c r="S384" s="159" t="s">
        <v>473</v>
      </c>
      <c r="T384" s="155">
        <v>212</v>
      </c>
      <c r="V384" s="155">
        <v>83</v>
      </c>
    </row>
    <row r="385" spans="1:26">
      <c r="A385" s="155" t="s">
        <v>874</v>
      </c>
      <c r="B385" s="156">
        <v>8</v>
      </c>
      <c r="D385" s="157" t="s">
        <v>440</v>
      </c>
      <c r="J385" s="158" t="s">
        <v>440</v>
      </c>
      <c r="K385" s="156" t="s">
        <v>446</v>
      </c>
      <c r="M385" s="155" t="s">
        <v>442</v>
      </c>
      <c r="N385" s="159" t="s">
        <v>447</v>
      </c>
      <c r="O385" s="155" t="s">
        <v>345</v>
      </c>
      <c r="P385" s="155" t="s">
        <v>345</v>
      </c>
      <c r="Q385" s="159" t="s">
        <v>345</v>
      </c>
      <c r="R385" s="155" t="s">
        <v>345</v>
      </c>
      <c r="S385" s="159" t="s">
        <v>473</v>
      </c>
      <c r="W385" s="160">
        <v>23</v>
      </c>
    </row>
    <row r="386" spans="1:26">
      <c r="A386" s="155" t="s">
        <v>875</v>
      </c>
      <c r="B386" s="156">
        <v>8</v>
      </c>
      <c r="E386" s="157" t="s">
        <v>440</v>
      </c>
      <c r="J386" s="158" t="s">
        <v>440</v>
      </c>
      <c r="K386" s="156" t="s">
        <v>466</v>
      </c>
      <c r="M386" s="155" t="s">
        <v>539</v>
      </c>
      <c r="N386" s="159" t="s">
        <v>443</v>
      </c>
      <c r="O386" s="155" t="s">
        <v>345</v>
      </c>
      <c r="P386" s="155" t="s">
        <v>345</v>
      </c>
      <c r="Q386" s="159" t="s">
        <v>345</v>
      </c>
      <c r="S386" s="159" t="s">
        <v>553</v>
      </c>
      <c r="T386" s="161">
        <v>214</v>
      </c>
    </row>
    <row r="387" spans="1:26">
      <c r="A387" s="155" t="s">
        <v>876</v>
      </c>
      <c r="B387" s="156">
        <v>8</v>
      </c>
      <c r="J387" s="158" t="s">
        <v>440</v>
      </c>
      <c r="K387" s="156" t="s">
        <v>453</v>
      </c>
      <c r="M387" s="155" t="s">
        <v>539</v>
      </c>
      <c r="N387" s="159" t="s">
        <v>471</v>
      </c>
      <c r="O387" s="155" t="s">
        <v>345</v>
      </c>
      <c r="P387" s="155" t="s">
        <v>345</v>
      </c>
      <c r="Q387" s="159" t="s">
        <v>345</v>
      </c>
      <c r="S387" s="159" t="s">
        <v>444</v>
      </c>
      <c r="T387" s="161">
        <v>222</v>
      </c>
    </row>
    <row r="388" spans="1:26">
      <c r="A388" s="155" t="s">
        <v>877</v>
      </c>
      <c r="B388" s="156">
        <v>8</v>
      </c>
      <c r="D388" s="157" t="s">
        <v>440</v>
      </c>
      <c r="E388" s="157" t="s">
        <v>440</v>
      </c>
      <c r="J388" s="158" t="s">
        <v>440</v>
      </c>
      <c r="K388" s="156" t="s">
        <v>456</v>
      </c>
      <c r="M388" s="155" t="s">
        <v>604</v>
      </c>
      <c r="N388" s="159" t="s">
        <v>447</v>
      </c>
      <c r="O388" s="155" t="s">
        <v>345</v>
      </c>
      <c r="P388" s="155" t="s">
        <v>345</v>
      </c>
      <c r="Q388" s="159" t="s">
        <v>345</v>
      </c>
      <c r="R388" s="155" t="s">
        <v>345</v>
      </c>
      <c r="S388" s="159" t="s">
        <v>506</v>
      </c>
      <c r="T388" s="161">
        <v>228</v>
      </c>
      <c r="Z388" s="155">
        <v>43</v>
      </c>
    </row>
    <row r="389" spans="1:26">
      <c r="A389" s="155" t="s">
        <v>878</v>
      </c>
      <c r="B389" s="156">
        <v>8</v>
      </c>
      <c r="I389" s="157" t="s">
        <v>440</v>
      </c>
      <c r="J389" s="158" t="s">
        <v>440</v>
      </c>
      <c r="K389" s="156" t="s">
        <v>441</v>
      </c>
      <c r="M389" s="155" t="s">
        <v>442</v>
      </c>
      <c r="N389" s="159" t="s">
        <v>443</v>
      </c>
      <c r="O389" s="155" t="s">
        <v>98</v>
      </c>
      <c r="P389" s="155" t="s">
        <v>345</v>
      </c>
      <c r="Q389" s="159" t="s">
        <v>98</v>
      </c>
      <c r="S389" s="159" t="s">
        <v>473</v>
      </c>
      <c r="T389" s="161">
        <v>231</v>
      </c>
    </row>
    <row r="390" spans="1:26">
      <c r="A390" s="155" t="s">
        <v>879</v>
      </c>
      <c r="B390" s="156">
        <v>8</v>
      </c>
      <c r="C390" s="157" t="s">
        <v>440</v>
      </c>
      <c r="H390" s="157" t="s">
        <v>440</v>
      </c>
      <c r="I390" s="157" t="s">
        <v>440</v>
      </c>
      <c r="J390" s="158" t="s">
        <v>440</v>
      </c>
      <c r="K390" s="156" t="s">
        <v>466</v>
      </c>
      <c r="M390" s="155" t="s">
        <v>442</v>
      </c>
      <c r="N390" s="159" t="s">
        <v>443</v>
      </c>
      <c r="O390" s="155" t="s">
        <v>345</v>
      </c>
      <c r="P390" s="155" t="s">
        <v>345</v>
      </c>
      <c r="Q390" s="159" t="s">
        <v>98</v>
      </c>
      <c r="R390" s="155" t="s">
        <v>345</v>
      </c>
      <c r="S390" s="159" t="s">
        <v>473</v>
      </c>
      <c r="T390" s="155">
        <v>235</v>
      </c>
      <c r="V390" s="155">
        <v>88</v>
      </c>
    </row>
    <row r="391" spans="1:26">
      <c r="A391" s="155" t="s">
        <v>880</v>
      </c>
      <c r="B391" s="156">
        <v>8</v>
      </c>
      <c r="D391" s="157" t="s">
        <v>440</v>
      </c>
      <c r="E391" s="157" t="s">
        <v>440</v>
      </c>
      <c r="H391" s="157" t="s">
        <v>440</v>
      </c>
      <c r="K391" s="156" t="s">
        <v>450</v>
      </c>
      <c r="M391" s="155" t="s">
        <v>442</v>
      </c>
      <c r="N391" s="159" t="s">
        <v>723</v>
      </c>
      <c r="O391" s="155" t="s">
        <v>345</v>
      </c>
      <c r="P391" s="155" t="s">
        <v>345</v>
      </c>
      <c r="Q391" s="159" t="s">
        <v>345</v>
      </c>
      <c r="R391" s="155" t="s">
        <v>345</v>
      </c>
      <c r="S391" s="159" t="s">
        <v>460</v>
      </c>
      <c r="T391" s="155">
        <v>236</v>
      </c>
      <c r="V391" s="155">
        <v>89</v>
      </c>
    </row>
    <row r="392" spans="1:26">
      <c r="A392" s="155" t="s">
        <v>881</v>
      </c>
      <c r="B392" s="156">
        <v>8</v>
      </c>
      <c r="C392" s="157" t="s">
        <v>440</v>
      </c>
      <c r="E392" s="157" t="s">
        <v>440</v>
      </c>
      <c r="I392" s="157" t="s">
        <v>440</v>
      </c>
      <c r="J392" s="158" t="s">
        <v>440</v>
      </c>
      <c r="K392" s="156" t="s">
        <v>466</v>
      </c>
      <c r="M392" s="155" t="s">
        <v>442</v>
      </c>
      <c r="N392" s="159" t="s">
        <v>516</v>
      </c>
      <c r="O392" s="155" t="s">
        <v>345</v>
      </c>
      <c r="P392" s="155" t="s">
        <v>345</v>
      </c>
      <c r="Q392" s="159" t="s">
        <v>345</v>
      </c>
      <c r="S392" s="159" t="s">
        <v>444</v>
      </c>
      <c r="T392" s="161">
        <v>239</v>
      </c>
    </row>
    <row r="393" spans="1:26">
      <c r="A393" s="155" t="s">
        <v>882</v>
      </c>
      <c r="B393" s="156">
        <v>8</v>
      </c>
      <c r="C393" s="157" t="s">
        <v>440</v>
      </c>
      <c r="I393" s="157" t="s">
        <v>440</v>
      </c>
      <c r="K393" s="156" t="s">
        <v>456</v>
      </c>
      <c r="M393" s="155" t="s">
        <v>442</v>
      </c>
      <c r="N393" s="159" t="s">
        <v>447</v>
      </c>
      <c r="O393" s="155" t="s">
        <v>345</v>
      </c>
      <c r="P393" s="155" t="s">
        <v>98</v>
      </c>
      <c r="Q393" s="159" t="s">
        <v>98</v>
      </c>
      <c r="S393" s="159" t="s">
        <v>473</v>
      </c>
      <c r="T393" s="161">
        <v>245</v>
      </c>
    </row>
    <row r="394" spans="1:26">
      <c r="A394" s="155" t="s">
        <v>883</v>
      </c>
      <c r="B394" s="156">
        <v>8</v>
      </c>
      <c r="D394" s="157" t="s">
        <v>440</v>
      </c>
      <c r="K394" s="156" t="s">
        <v>446</v>
      </c>
      <c r="M394" s="155" t="s">
        <v>442</v>
      </c>
      <c r="N394" s="159" t="s">
        <v>447</v>
      </c>
      <c r="O394" s="155" t="s">
        <v>345</v>
      </c>
      <c r="P394" s="155" t="s">
        <v>345</v>
      </c>
      <c r="Q394" s="159" t="s">
        <v>345</v>
      </c>
      <c r="R394" s="155" t="s">
        <v>345</v>
      </c>
      <c r="S394" s="159" t="s">
        <v>460</v>
      </c>
      <c r="T394" s="155">
        <v>251</v>
      </c>
      <c r="V394" s="155">
        <v>93</v>
      </c>
    </row>
    <row r="395" spans="1:26">
      <c r="A395" s="155" t="s">
        <v>884</v>
      </c>
      <c r="B395" s="156">
        <v>8</v>
      </c>
      <c r="H395" s="157" t="s">
        <v>440</v>
      </c>
      <c r="J395" s="158" t="s">
        <v>440</v>
      </c>
      <c r="K395" s="156" t="s">
        <v>441</v>
      </c>
      <c r="M395" s="155" t="s">
        <v>442</v>
      </c>
      <c r="N395" s="159" t="s">
        <v>516</v>
      </c>
      <c r="O395" s="155" t="s">
        <v>345</v>
      </c>
      <c r="P395" s="155" t="s">
        <v>345</v>
      </c>
      <c r="Q395" s="159" t="s">
        <v>98</v>
      </c>
      <c r="R395" s="155" t="s">
        <v>345</v>
      </c>
      <c r="S395" s="159" t="s">
        <v>460</v>
      </c>
      <c r="T395" s="161">
        <v>253</v>
      </c>
    </row>
    <row r="396" spans="1:26">
      <c r="A396" s="155" t="s">
        <v>885</v>
      </c>
      <c r="B396" s="156">
        <v>8</v>
      </c>
      <c r="J396" s="158" t="s">
        <v>440</v>
      </c>
      <c r="K396" s="156" t="s">
        <v>441</v>
      </c>
      <c r="M396" s="155" t="s">
        <v>442</v>
      </c>
      <c r="N396" s="159" t="s">
        <v>443</v>
      </c>
      <c r="O396" s="155" t="s">
        <v>345</v>
      </c>
      <c r="P396" s="155" t="s">
        <v>345</v>
      </c>
      <c r="Q396" s="159" t="s">
        <v>98</v>
      </c>
      <c r="R396" s="155" t="s">
        <v>345</v>
      </c>
      <c r="S396" s="159" t="s">
        <v>489</v>
      </c>
      <c r="T396" s="155">
        <v>258</v>
      </c>
      <c r="V396" s="155">
        <v>97</v>
      </c>
    </row>
    <row r="397" spans="1:26">
      <c r="A397" s="155" t="s">
        <v>886</v>
      </c>
      <c r="B397" s="156">
        <v>8</v>
      </c>
      <c r="C397" s="157" t="s">
        <v>440</v>
      </c>
      <c r="J397" s="158" t="s">
        <v>440</v>
      </c>
      <c r="K397" s="156" t="s">
        <v>446</v>
      </c>
      <c r="M397" s="155" t="s">
        <v>442</v>
      </c>
      <c r="N397" s="159" t="s">
        <v>471</v>
      </c>
      <c r="O397" s="155" t="s">
        <v>345</v>
      </c>
      <c r="P397" s="155" t="s">
        <v>345</v>
      </c>
      <c r="Q397" s="159" t="s">
        <v>98</v>
      </c>
      <c r="S397" s="159" t="s">
        <v>508</v>
      </c>
      <c r="T397" s="161">
        <v>259</v>
      </c>
    </row>
    <row r="398" spans="1:26">
      <c r="A398" s="155" t="s">
        <v>887</v>
      </c>
      <c r="B398" s="156">
        <v>8</v>
      </c>
      <c r="C398" s="157" t="s">
        <v>440</v>
      </c>
      <c r="H398" s="157" t="s">
        <v>440</v>
      </c>
      <c r="I398" s="157" t="s">
        <v>440</v>
      </c>
      <c r="J398" s="158" t="s">
        <v>440</v>
      </c>
      <c r="K398" s="156" t="s">
        <v>466</v>
      </c>
      <c r="M398" s="155" t="s">
        <v>442</v>
      </c>
      <c r="N398" s="159" t="s">
        <v>443</v>
      </c>
      <c r="O398" s="155" t="s">
        <v>345</v>
      </c>
      <c r="P398" s="155" t="s">
        <v>98</v>
      </c>
      <c r="Q398" s="159" t="s">
        <v>98</v>
      </c>
      <c r="S398" s="159" t="s">
        <v>444</v>
      </c>
      <c r="T398" s="155">
        <v>267</v>
      </c>
      <c r="V398" s="155">
        <v>98</v>
      </c>
    </row>
    <row r="399" spans="1:26">
      <c r="A399" s="155" t="s">
        <v>888</v>
      </c>
      <c r="B399" s="156">
        <v>8</v>
      </c>
      <c r="E399" s="157" t="s">
        <v>440</v>
      </c>
      <c r="H399" s="157" t="s">
        <v>440</v>
      </c>
      <c r="J399" s="158" t="s">
        <v>440</v>
      </c>
      <c r="K399" s="156" t="s">
        <v>450</v>
      </c>
      <c r="M399" s="155" t="s">
        <v>442</v>
      </c>
      <c r="N399" s="159" t="s">
        <v>516</v>
      </c>
      <c r="O399" s="155" t="s">
        <v>345</v>
      </c>
      <c r="P399" s="155" t="s">
        <v>345</v>
      </c>
      <c r="Q399" s="159" t="s">
        <v>345</v>
      </c>
      <c r="S399" s="159" t="s">
        <v>444</v>
      </c>
      <c r="T399" s="155">
        <v>279</v>
      </c>
      <c r="V399" s="155">
        <v>102</v>
      </c>
    </row>
    <row r="400" spans="1:26">
      <c r="A400" s="155" t="s">
        <v>889</v>
      </c>
      <c r="B400" s="156">
        <v>8</v>
      </c>
      <c r="J400" s="158" t="s">
        <v>440</v>
      </c>
      <c r="K400" s="156" t="s">
        <v>450</v>
      </c>
      <c r="M400" s="155" t="s">
        <v>442</v>
      </c>
      <c r="N400" s="159" t="s">
        <v>694</v>
      </c>
      <c r="O400" s="155" t="s">
        <v>345</v>
      </c>
      <c r="P400" s="155" t="s">
        <v>345</v>
      </c>
      <c r="Q400" s="159" t="s">
        <v>345</v>
      </c>
      <c r="S400" s="159" t="s">
        <v>508</v>
      </c>
      <c r="T400" s="161">
        <v>281</v>
      </c>
    </row>
    <row r="401" spans="1:22">
      <c r="A401" s="155" t="s">
        <v>890</v>
      </c>
      <c r="B401" s="156">
        <v>8</v>
      </c>
      <c r="E401" s="157" t="s">
        <v>440</v>
      </c>
      <c r="K401" s="156" t="s">
        <v>441</v>
      </c>
      <c r="M401" s="155" t="s">
        <v>457</v>
      </c>
      <c r="N401" s="159" t="s">
        <v>638</v>
      </c>
      <c r="O401" s="155" t="s">
        <v>345</v>
      </c>
      <c r="P401" s="155" t="s">
        <v>345</v>
      </c>
      <c r="Q401" s="159" t="s">
        <v>98</v>
      </c>
      <c r="R401" s="155" t="s">
        <v>345</v>
      </c>
      <c r="S401" s="159" t="s">
        <v>891</v>
      </c>
      <c r="T401" s="161">
        <v>284</v>
      </c>
    </row>
    <row r="402" spans="1:22">
      <c r="A402" s="155" t="s">
        <v>892</v>
      </c>
      <c r="B402" s="156">
        <v>9</v>
      </c>
      <c r="D402" s="157" t="s">
        <v>440</v>
      </c>
      <c r="I402" s="157" t="s">
        <v>440</v>
      </c>
      <c r="J402" s="158" t="s">
        <v>440</v>
      </c>
      <c r="K402" s="156" t="s">
        <v>453</v>
      </c>
      <c r="M402" s="155" t="s">
        <v>539</v>
      </c>
      <c r="N402" s="159" t="s">
        <v>485</v>
      </c>
      <c r="O402" s="155" t="s">
        <v>345</v>
      </c>
      <c r="P402" s="155" t="s">
        <v>345</v>
      </c>
      <c r="Q402" s="159" t="s">
        <v>345</v>
      </c>
      <c r="S402" s="159" t="s">
        <v>769</v>
      </c>
      <c r="T402" s="155">
        <v>215</v>
      </c>
      <c r="V402" s="155">
        <v>84</v>
      </c>
    </row>
    <row r="403" spans="1:22">
      <c r="A403" s="155" t="s">
        <v>893</v>
      </c>
      <c r="B403" s="156">
        <v>9</v>
      </c>
      <c r="C403" s="157" t="s">
        <v>440</v>
      </c>
      <c r="E403" s="157" t="s">
        <v>440</v>
      </c>
      <c r="I403" s="157" t="s">
        <v>440</v>
      </c>
      <c r="J403" s="158" t="s">
        <v>440</v>
      </c>
      <c r="K403" s="156" t="s">
        <v>470</v>
      </c>
      <c r="M403" s="155" t="s">
        <v>457</v>
      </c>
      <c r="N403" s="159" t="s">
        <v>471</v>
      </c>
      <c r="O403" s="155" t="s">
        <v>345</v>
      </c>
      <c r="P403" s="155" t="s">
        <v>345</v>
      </c>
      <c r="Q403" s="159" t="s">
        <v>345</v>
      </c>
      <c r="S403" s="159" t="s">
        <v>506</v>
      </c>
      <c r="T403" s="155">
        <v>244</v>
      </c>
      <c r="V403" s="155">
        <v>91</v>
      </c>
    </row>
    <row r="404" spans="1:22">
      <c r="A404" s="155" t="s">
        <v>894</v>
      </c>
      <c r="B404" s="156">
        <v>9</v>
      </c>
      <c r="D404" s="157" t="s">
        <v>440</v>
      </c>
      <c r="H404" s="157" t="s">
        <v>440</v>
      </c>
      <c r="J404" s="158" t="s">
        <v>440</v>
      </c>
      <c r="K404" s="156" t="s">
        <v>441</v>
      </c>
      <c r="M404" s="155" t="s">
        <v>442</v>
      </c>
      <c r="N404" s="159" t="s">
        <v>443</v>
      </c>
      <c r="O404" s="155" t="s">
        <v>345</v>
      </c>
      <c r="P404" s="155" t="s">
        <v>345</v>
      </c>
      <c r="Q404" s="159" t="s">
        <v>345</v>
      </c>
      <c r="R404" s="155" t="s">
        <v>345</v>
      </c>
      <c r="S404" s="159" t="s">
        <v>460</v>
      </c>
      <c r="T404" s="155">
        <v>244</v>
      </c>
      <c r="V404" s="155">
        <v>91</v>
      </c>
    </row>
    <row r="405" spans="1:22">
      <c r="A405" s="155" t="s">
        <v>895</v>
      </c>
      <c r="B405" s="156">
        <v>9</v>
      </c>
      <c r="I405" s="157" t="s">
        <v>440</v>
      </c>
      <c r="J405" s="158" t="s">
        <v>440</v>
      </c>
      <c r="K405" s="156" t="s">
        <v>446</v>
      </c>
      <c r="M405" s="155" t="s">
        <v>457</v>
      </c>
      <c r="N405" s="159" t="s">
        <v>462</v>
      </c>
      <c r="O405" s="155" t="s">
        <v>345</v>
      </c>
      <c r="P405" s="155" t="s">
        <v>345</v>
      </c>
      <c r="Q405" s="159" t="s">
        <v>345</v>
      </c>
      <c r="S405" s="159" t="s">
        <v>580</v>
      </c>
      <c r="T405" s="155">
        <v>252</v>
      </c>
      <c r="V405" s="155">
        <v>94</v>
      </c>
    </row>
    <row r="406" spans="1:22">
      <c r="A406" s="155" t="s">
        <v>896</v>
      </c>
      <c r="B406" s="156">
        <v>9</v>
      </c>
      <c r="D406" s="157" t="s">
        <v>440</v>
      </c>
      <c r="K406" s="156" t="s">
        <v>441</v>
      </c>
      <c r="M406" s="155" t="s">
        <v>442</v>
      </c>
      <c r="N406" s="159" t="s">
        <v>443</v>
      </c>
      <c r="O406" s="155" t="s">
        <v>345</v>
      </c>
      <c r="P406" s="155" t="s">
        <v>345</v>
      </c>
      <c r="Q406" s="159" t="s">
        <v>98</v>
      </c>
      <c r="S406" s="159" t="s">
        <v>444</v>
      </c>
      <c r="T406" s="155">
        <v>258</v>
      </c>
      <c r="V406" s="155">
        <v>97</v>
      </c>
    </row>
    <row r="407" spans="1:22">
      <c r="A407" s="155" t="s">
        <v>897</v>
      </c>
      <c r="B407" s="156">
        <v>9</v>
      </c>
      <c r="H407" s="157" t="s">
        <v>440</v>
      </c>
      <c r="J407" s="158" t="s">
        <v>440</v>
      </c>
      <c r="K407" s="156" t="s">
        <v>450</v>
      </c>
      <c r="M407" s="155" t="s">
        <v>442</v>
      </c>
      <c r="N407" s="159" t="s">
        <v>656</v>
      </c>
      <c r="O407" s="155" t="s">
        <v>345</v>
      </c>
      <c r="P407" s="155" t="s">
        <v>345</v>
      </c>
      <c r="Q407" s="159" t="s">
        <v>98</v>
      </c>
      <c r="S407" s="159" t="s">
        <v>444</v>
      </c>
      <c r="T407" s="155">
        <v>259</v>
      </c>
      <c r="V407" s="155">
        <v>97</v>
      </c>
    </row>
    <row r="408" spans="1:22">
      <c r="A408" s="155" t="s">
        <v>898</v>
      </c>
      <c r="B408" s="156">
        <v>9</v>
      </c>
      <c r="C408" s="157" t="s">
        <v>440</v>
      </c>
      <c r="K408" s="156" t="s">
        <v>450</v>
      </c>
      <c r="M408" s="155" t="s">
        <v>442</v>
      </c>
      <c r="N408" s="159" t="s">
        <v>471</v>
      </c>
      <c r="O408" s="155" t="s">
        <v>345</v>
      </c>
      <c r="P408" s="155" t="s">
        <v>345</v>
      </c>
      <c r="Q408" s="159" t="s">
        <v>98</v>
      </c>
      <c r="S408" s="159" t="s">
        <v>444</v>
      </c>
      <c r="T408" s="160">
        <v>266</v>
      </c>
    </row>
    <row r="409" spans="1:22">
      <c r="A409" s="155" t="s">
        <v>899</v>
      </c>
      <c r="B409" s="156">
        <v>9</v>
      </c>
      <c r="C409" s="157" t="s">
        <v>440</v>
      </c>
      <c r="H409" s="157" t="s">
        <v>440</v>
      </c>
      <c r="I409" s="157" t="s">
        <v>440</v>
      </c>
      <c r="J409" s="158" t="s">
        <v>440</v>
      </c>
      <c r="K409" s="156" t="s">
        <v>466</v>
      </c>
      <c r="M409" s="155" t="s">
        <v>442</v>
      </c>
      <c r="N409" s="159" t="s">
        <v>443</v>
      </c>
      <c r="O409" s="155" t="s">
        <v>345</v>
      </c>
      <c r="P409" s="155" t="s">
        <v>98</v>
      </c>
      <c r="Q409" s="159" t="s">
        <v>98</v>
      </c>
      <c r="S409" s="159" t="s">
        <v>444</v>
      </c>
      <c r="T409" s="155">
        <v>266</v>
      </c>
      <c r="V409" s="155">
        <v>98</v>
      </c>
    </row>
    <row r="410" spans="1:22">
      <c r="A410" s="155" t="s">
        <v>900</v>
      </c>
      <c r="B410" s="156">
        <v>9</v>
      </c>
      <c r="J410" s="158" t="s">
        <v>440</v>
      </c>
      <c r="K410" s="156" t="s">
        <v>446</v>
      </c>
      <c r="M410" s="155" t="s">
        <v>442</v>
      </c>
      <c r="N410" s="159" t="s">
        <v>443</v>
      </c>
      <c r="O410" s="155" t="s">
        <v>345</v>
      </c>
      <c r="P410" s="155" t="s">
        <v>345</v>
      </c>
      <c r="Q410" s="159" t="s">
        <v>98</v>
      </c>
      <c r="S410" s="159" t="s">
        <v>489</v>
      </c>
      <c r="T410" s="160">
        <v>267</v>
      </c>
    </row>
    <row r="411" spans="1:22">
      <c r="A411" s="155" t="s">
        <v>901</v>
      </c>
      <c r="B411" s="156">
        <v>9</v>
      </c>
      <c r="E411" s="157" t="s">
        <v>440</v>
      </c>
      <c r="J411" s="158" t="s">
        <v>440</v>
      </c>
      <c r="K411" s="156" t="s">
        <v>456</v>
      </c>
      <c r="M411" s="155" t="s">
        <v>442</v>
      </c>
      <c r="N411" s="159" t="s">
        <v>447</v>
      </c>
      <c r="O411" s="155" t="s">
        <v>345</v>
      </c>
      <c r="P411" s="155" t="s">
        <v>345</v>
      </c>
      <c r="Q411" s="159" t="s">
        <v>345</v>
      </c>
      <c r="R411" s="155" t="s">
        <v>345</v>
      </c>
      <c r="S411" s="159" t="s">
        <v>473</v>
      </c>
      <c r="T411" s="161">
        <v>274</v>
      </c>
    </row>
    <row r="412" spans="1:22">
      <c r="A412" s="155" t="s">
        <v>902</v>
      </c>
      <c r="B412" s="156">
        <v>9</v>
      </c>
      <c r="E412" s="157" t="s">
        <v>440</v>
      </c>
      <c r="K412" s="156" t="s">
        <v>441</v>
      </c>
      <c r="M412" s="155" t="s">
        <v>442</v>
      </c>
      <c r="N412" s="159" t="s">
        <v>638</v>
      </c>
      <c r="O412" s="155" t="s">
        <v>345</v>
      </c>
      <c r="P412" s="155" t="s">
        <v>345</v>
      </c>
      <c r="Q412" s="159" t="s">
        <v>98</v>
      </c>
      <c r="R412" s="155" t="s">
        <v>345</v>
      </c>
      <c r="S412" s="159" t="s">
        <v>460</v>
      </c>
      <c r="T412" s="161">
        <v>279</v>
      </c>
    </row>
    <row r="413" spans="1:22">
      <c r="A413" s="155" t="s">
        <v>903</v>
      </c>
      <c r="B413" s="156">
        <v>9</v>
      </c>
      <c r="H413" s="157" t="s">
        <v>440</v>
      </c>
      <c r="J413" s="158" t="s">
        <v>440</v>
      </c>
      <c r="K413" s="156" t="s">
        <v>456</v>
      </c>
      <c r="M413" s="155" t="s">
        <v>442</v>
      </c>
      <c r="N413" s="159" t="s">
        <v>447</v>
      </c>
      <c r="O413" s="155" t="s">
        <v>345</v>
      </c>
      <c r="P413" s="155" t="s">
        <v>98</v>
      </c>
      <c r="Q413" s="159" t="s">
        <v>98</v>
      </c>
      <c r="S413" s="159" t="s">
        <v>444</v>
      </c>
      <c r="T413" s="155">
        <v>283</v>
      </c>
      <c r="V413" s="155">
        <v>104</v>
      </c>
    </row>
    <row r="414" spans="1:22">
      <c r="A414" s="155" t="s">
        <v>904</v>
      </c>
      <c r="B414" s="156">
        <v>9</v>
      </c>
      <c r="C414" s="157" t="s">
        <v>440</v>
      </c>
      <c r="I414" s="157" t="s">
        <v>440</v>
      </c>
      <c r="J414" s="158" t="s">
        <v>440</v>
      </c>
      <c r="K414" s="156" t="s">
        <v>456</v>
      </c>
      <c r="M414" s="155" t="s">
        <v>442</v>
      </c>
      <c r="N414" s="159" t="s">
        <v>462</v>
      </c>
      <c r="O414" s="155" t="s">
        <v>345</v>
      </c>
      <c r="P414" s="155" t="s">
        <v>345</v>
      </c>
      <c r="Q414" s="159" t="s">
        <v>345</v>
      </c>
      <c r="R414" s="155" t="s">
        <v>345</v>
      </c>
      <c r="S414" s="159" t="s">
        <v>473</v>
      </c>
      <c r="T414" s="161">
        <v>283</v>
      </c>
    </row>
    <row r="415" spans="1:22">
      <c r="A415" s="155" t="s">
        <v>905</v>
      </c>
      <c r="B415" s="156">
        <v>9</v>
      </c>
      <c r="D415" s="157" t="s">
        <v>440</v>
      </c>
      <c r="E415" s="157" t="s">
        <v>440</v>
      </c>
      <c r="K415" s="156" t="s">
        <v>453</v>
      </c>
      <c r="M415" s="155" t="s">
        <v>539</v>
      </c>
      <c r="N415" s="159" t="s">
        <v>471</v>
      </c>
      <c r="O415" s="155" t="s">
        <v>345</v>
      </c>
      <c r="P415" s="155" t="s">
        <v>345</v>
      </c>
      <c r="Q415" s="159" t="s">
        <v>345</v>
      </c>
      <c r="S415" s="159" t="s">
        <v>444</v>
      </c>
      <c r="T415" s="160">
        <v>284</v>
      </c>
      <c r="V415" s="155">
        <v>104</v>
      </c>
    </row>
    <row r="416" spans="1:22">
      <c r="A416" s="155" t="s">
        <v>906</v>
      </c>
      <c r="B416" s="156">
        <v>9</v>
      </c>
      <c r="J416" s="158" t="s">
        <v>440</v>
      </c>
      <c r="K416" s="156" t="s">
        <v>482</v>
      </c>
      <c r="M416" s="155" t="s">
        <v>442</v>
      </c>
      <c r="N416" s="159" t="s">
        <v>454</v>
      </c>
      <c r="O416" s="155" t="s">
        <v>345</v>
      </c>
      <c r="P416" s="155" t="s">
        <v>345</v>
      </c>
      <c r="Q416" s="159" t="s">
        <v>98</v>
      </c>
      <c r="R416" s="155" t="s">
        <v>345</v>
      </c>
      <c r="S416" s="159" t="s">
        <v>460</v>
      </c>
      <c r="T416" s="160">
        <v>288</v>
      </c>
    </row>
    <row r="417" spans="1:24">
      <c r="A417" s="155" t="s">
        <v>907</v>
      </c>
      <c r="B417" s="156">
        <v>9</v>
      </c>
      <c r="H417" s="157" t="s">
        <v>440</v>
      </c>
      <c r="J417" s="158" t="s">
        <v>440</v>
      </c>
      <c r="K417" s="156" t="s">
        <v>441</v>
      </c>
      <c r="M417" s="155" t="s">
        <v>442</v>
      </c>
      <c r="N417" s="159" t="s">
        <v>447</v>
      </c>
      <c r="O417" s="155" t="s">
        <v>345</v>
      </c>
      <c r="P417" s="155" t="s">
        <v>98</v>
      </c>
      <c r="Q417" s="159" t="s">
        <v>98</v>
      </c>
      <c r="S417" s="159" t="s">
        <v>444</v>
      </c>
      <c r="T417" s="155">
        <v>288</v>
      </c>
      <c r="X417" s="155">
        <v>37</v>
      </c>
    </row>
  </sheetData>
  <autoFilter ref="A1:AC417" xr:uid="{AD2D5B22-E2BB-465C-9B06-4F7A35F05666}"/>
  <sortState xmlns:xlrd2="http://schemas.microsoft.com/office/spreadsheetml/2017/richdata2" ref="A2:AC417">
    <sortCondition ref="B2:B417"/>
    <sortCondition ref="A2:A4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Charlie Bender</cp:lastModifiedBy>
  <cp:revision/>
  <dcterms:created xsi:type="dcterms:W3CDTF">2019-07-15T17:16:22Z</dcterms:created>
  <dcterms:modified xsi:type="dcterms:W3CDTF">2024-10-01T18:18:43Z</dcterms:modified>
  <cp:category/>
  <cp:contentStatus/>
</cp:coreProperties>
</file>